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GuoPC\Desktop\康凯\"/>
    </mc:Choice>
  </mc:AlternateContent>
  <xr:revisionPtr revIDLastSave="0" documentId="13_ncr:1_{079C0F05-CD4F-4300-B00F-74694BAED6D9}" xr6:coauthVersionLast="34" xr6:coauthVersionMax="34" xr10:uidLastSave="{00000000-0000-0000-0000-000000000000}"/>
  <bookViews>
    <workbookView xWindow="0" yWindow="0" windowWidth="28080" windowHeight="1263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I2" i="1" l="1"/>
  <c r="J2" i="1"/>
  <c r="K2" i="1"/>
  <c r="L2" i="1"/>
  <c r="M2" i="1"/>
  <c r="J3" i="1"/>
  <c r="K3" i="1"/>
  <c r="L3" i="1"/>
  <c r="M3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I3" i="1"/>
  <c r="I4" i="1"/>
  <c r="I5" i="1"/>
  <c r="I6" i="1"/>
  <c r="I7" i="1"/>
  <c r="I8" i="1"/>
  <c r="I9" i="1"/>
  <c r="I10" i="1"/>
  <c r="I11" i="1"/>
  <c r="I12" i="1"/>
  <c r="L15" i="1" l="1"/>
  <c r="L18" i="1"/>
  <c r="L31" i="1" s="1"/>
  <c r="L28" i="1"/>
  <c r="M15" i="1"/>
  <c r="M17" i="1"/>
  <c r="M30" i="1" s="1"/>
  <c r="K16" i="1"/>
  <c r="K29" i="1" s="1"/>
  <c r="K17" i="1"/>
  <c r="K30" i="1" s="1"/>
  <c r="K15" i="1"/>
  <c r="K28" i="1" s="1"/>
  <c r="J17" i="1"/>
  <c r="J30" i="1" s="1"/>
  <c r="J15" i="1"/>
  <c r="J28" i="1" s="1"/>
  <c r="L16" i="1"/>
  <c r="L29" i="1" s="1"/>
  <c r="I16" i="1"/>
  <c r="I29" i="1" s="1"/>
  <c r="M16" i="1"/>
  <c r="M29" i="1" s="1"/>
  <c r="L17" i="1"/>
  <c r="L30" i="1" s="1"/>
  <c r="J16" i="1"/>
  <c r="J29" i="1" s="1"/>
  <c r="I17" i="1"/>
  <c r="I30" i="1" s="1"/>
  <c r="I15" i="1"/>
  <c r="K18" i="1"/>
  <c r="K31" i="1" s="1"/>
  <c r="J18" i="1"/>
  <c r="J31" i="1" s="1"/>
  <c r="I20" i="1" l="1"/>
  <c r="I33" i="1" s="1"/>
  <c r="K20" i="1"/>
  <c r="K33" i="1" s="1"/>
  <c r="J21" i="1"/>
  <c r="J34" i="1" s="1"/>
  <c r="L19" i="1"/>
  <c r="L32" i="1" s="1"/>
  <c r="L20" i="1"/>
  <c r="L33" i="1" s="1"/>
  <c r="M18" i="1"/>
  <c r="M31" i="1" s="1"/>
  <c r="M28" i="1"/>
  <c r="K19" i="1"/>
  <c r="K32" i="1" s="1"/>
  <c r="I18" i="1"/>
  <c r="I31" i="1" s="1"/>
  <c r="I28" i="1"/>
  <c r="I19" i="1"/>
  <c r="I32" i="1" s="1"/>
  <c r="M20" i="1"/>
  <c r="M33" i="1" s="1"/>
  <c r="M19" i="1"/>
  <c r="M32" i="1" s="1"/>
  <c r="M21" i="1"/>
  <c r="M34" i="1" s="1"/>
  <c r="J19" i="1"/>
  <c r="J32" i="1" s="1"/>
  <c r="J20" i="1"/>
  <c r="J33" i="1" s="1"/>
  <c r="L21" i="1"/>
  <c r="L34" i="1" s="1"/>
  <c r="K21" i="1"/>
  <c r="K34" i="1" s="1"/>
  <c r="L22" i="1"/>
  <c r="L35" i="1" s="1"/>
  <c r="K22" i="1"/>
  <c r="K35" i="1" s="1"/>
  <c r="K23" i="1"/>
  <c r="K36" i="1" s="1"/>
  <c r="L23" i="1" l="1"/>
  <c r="L36" i="1" s="1"/>
  <c r="J22" i="1"/>
  <c r="J35" i="1" s="1"/>
  <c r="J24" i="1"/>
  <c r="J37" i="1" s="1"/>
  <c r="I21" i="1"/>
  <c r="I34" i="1" s="1"/>
  <c r="I24" i="1"/>
  <c r="I37" i="1" s="1"/>
  <c r="I22" i="1"/>
  <c r="I35" i="1" s="1"/>
  <c r="I23" i="1"/>
  <c r="I36" i="1" s="1"/>
  <c r="M23" i="1"/>
  <c r="M36" i="1" s="1"/>
  <c r="M24" i="1"/>
  <c r="M22" i="1"/>
  <c r="M35" i="1" s="1"/>
  <c r="K24" i="1"/>
  <c r="K37" i="1" s="1"/>
  <c r="J25" i="1"/>
  <c r="J38" i="1" s="1"/>
  <c r="J23" i="1"/>
  <c r="J36" i="1" s="1"/>
  <c r="J41" i="1" s="1"/>
  <c r="J42" i="1" s="1"/>
  <c r="L24" i="1"/>
  <c r="L37" i="1" s="1"/>
  <c r="M25" i="1"/>
  <c r="M38" i="1" s="1"/>
  <c r="L25" i="1"/>
  <c r="L38" i="1" s="1"/>
  <c r="K25" i="1"/>
  <c r="L41" i="1" l="1"/>
  <c r="L42" i="1" s="1"/>
  <c r="K38" i="1"/>
  <c r="K41" i="1" s="1"/>
  <c r="K42" i="1" s="1"/>
  <c r="M37" i="1"/>
  <c r="M41" i="1" s="1"/>
  <c r="M42" i="1" s="1"/>
  <c r="I25" i="1"/>
  <c r="I38" i="1" s="1"/>
  <c r="I41" i="1" s="1"/>
  <c r="I42" i="1" s="1"/>
  <c r="N42" i="1" l="1"/>
  <c r="M44" i="1" l="1"/>
  <c r="M49" i="1"/>
  <c r="M53" i="1"/>
  <c r="M52" i="1"/>
  <c r="M46" i="1"/>
  <c r="M50" i="1"/>
  <c r="M54" i="1"/>
  <c r="M47" i="1"/>
  <c r="M51" i="1"/>
  <c r="M48" i="1"/>
  <c r="M55" i="1"/>
  <c r="M56" i="1"/>
  <c r="K44" i="1"/>
  <c r="I44" i="1"/>
  <c r="L44" i="1"/>
  <c r="J44" i="1"/>
  <c r="J55" i="1" l="1"/>
  <c r="J51" i="1"/>
  <c r="J49" i="1"/>
  <c r="J56" i="1"/>
  <c r="J54" i="1"/>
  <c r="J52" i="1"/>
  <c r="J50" i="1"/>
  <c r="J48" i="1"/>
  <c r="J53" i="1"/>
  <c r="J46" i="1"/>
  <c r="J47" i="1"/>
  <c r="L56" i="1"/>
  <c r="L54" i="1"/>
  <c r="L52" i="1"/>
  <c r="L50" i="1"/>
  <c r="L48" i="1"/>
  <c r="L46" i="1"/>
  <c r="L53" i="1"/>
  <c r="L55" i="1"/>
  <c r="L49" i="1"/>
  <c r="L51" i="1"/>
  <c r="L47" i="1"/>
  <c r="I55" i="1"/>
  <c r="I47" i="1"/>
  <c r="I51" i="1"/>
  <c r="I49" i="1"/>
  <c r="I46" i="1"/>
  <c r="I53" i="1"/>
  <c r="I56" i="1"/>
  <c r="I54" i="1"/>
  <c r="I52" i="1"/>
  <c r="I50" i="1"/>
  <c r="I48" i="1"/>
  <c r="K56" i="1"/>
  <c r="K54" i="1"/>
  <c r="K52" i="1"/>
  <c r="K50" i="1"/>
  <c r="K48" i="1"/>
  <c r="K55" i="1"/>
  <c r="K49" i="1"/>
  <c r="K46" i="1"/>
  <c r="K51" i="1"/>
  <c r="K53" i="1"/>
  <c r="K47" i="1"/>
  <c r="N54" i="1" l="1"/>
  <c r="N52" i="1"/>
  <c r="N56" i="1"/>
  <c r="N53" i="1"/>
  <c r="N49" i="1"/>
  <c r="N55" i="1"/>
  <c r="N46" i="1"/>
  <c r="N48" i="1"/>
  <c r="N51" i="1"/>
  <c r="N50" i="1"/>
  <c r="N47" i="1"/>
</calcChain>
</file>

<file path=xl/sharedStrings.xml><?xml version="1.0" encoding="utf-8"?>
<sst xmlns="http://schemas.openxmlformats.org/spreadsheetml/2006/main" count="19" uniqueCount="19">
  <si>
    <t>年份</t>
  </si>
  <si>
    <t>旅游总收入</t>
  </si>
  <si>
    <t>旅游总人数</t>
  </si>
  <si>
    <t>国内旅游人数</t>
  </si>
  <si>
    <t>国内旅游收入</t>
  </si>
  <si>
    <t>旅游总收入占GDP比重</t>
  </si>
  <si>
    <t>国内旅游人均花费</t>
  </si>
  <si>
    <t>旅游总收入_标准化</t>
    <phoneticPr fontId="1" type="noConversion"/>
  </si>
  <si>
    <t>旅游总人数_标准化</t>
    <phoneticPr fontId="1" type="noConversion"/>
  </si>
  <si>
    <t>国内旅游人数_标准化</t>
    <phoneticPr fontId="1" type="noConversion"/>
  </si>
  <si>
    <t>国内旅游收入_标准化</t>
    <phoneticPr fontId="1" type="noConversion"/>
  </si>
  <si>
    <t>国内旅游人均花费_标准化</t>
    <phoneticPr fontId="1" type="noConversion"/>
  </si>
  <si>
    <t>p矩阵</t>
    <phoneticPr fontId="1" type="noConversion"/>
  </si>
  <si>
    <t>标准化</t>
    <phoneticPr fontId="1" type="noConversion"/>
  </si>
  <si>
    <t>熵值矩阵</t>
    <phoneticPr fontId="1" type="noConversion"/>
  </si>
  <si>
    <t>权重</t>
    <phoneticPr fontId="1" type="noConversion"/>
  </si>
  <si>
    <t>属性贡献度</t>
    <phoneticPr fontId="1" type="noConversion"/>
  </si>
  <si>
    <t>属性一致性</t>
    <phoneticPr fontId="1" type="noConversion"/>
  </si>
  <si>
    <t>F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</si>
</sst>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D28" workbookViewId="0">
      <selection activeCell="N46" sqref="N46:N56"/>
    </sheetView>
  </sheetViews>
  <sheetFormatPr defaultColWidth="9" defaultRowHeight="13.5" x14ac:dyDescent="0.15"/>
  <cols>
    <col min="1" max="1" width="7.875" style="1" customWidth="1"/>
    <col min="2" max="2" width="15.75" style="1" customWidth="1"/>
    <col min="3" max="5" width="14.625" style="1" customWidth="1"/>
    <col min="6" max="6" width="22.625" style="1" customWidth="1"/>
    <col min="7" max="8" width="21.25" style="1" customWidth="1"/>
    <col min="9" max="10" width="16.75" style="1" customWidth="1"/>
    <col min="11" max="12" width="20.375" style="1" bestFit="1" customWidth="1"/>
    <col min="13" max="13" width="24.5" style="1" bestFit="1" customWidth="1"/>
    <col min="14" max="16384" width="9" style="1"/>
  </cols>
  <sheetData>
    <row r="1" spans="1: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13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15">
      <c r="A2" s="1">
        <v>2007</v>
      </c>
      <c r="B2" s="1">
        <v>97.91</v>
      </c>
      <c r="C2" s="1">
        <v>918.87</v>
      </c>
      <c r="D2" s="1">
        <v>910.67</v>
      </c>
      <c r="E2" s="1">
        <v>91.97</v>
      </c>
      <c r="F2" s="1">
        <v>15.9</v>
      </c>
      <c r="G2" s="1">
        <v>1009.9</v>
      </c>
      <c r="I2" s="1">
        <f>(B2-MIN(B$2:B$13))/(MAX(B$2:B$13)-MIN(B$2:B$13))</f>
        <v>0</v>
      </c>
      <c r="J2" s="1">
        <f t="shared" ref="J2:L12" si="0">(C2-MIN(C$2:C$13))/(MAX(C$2:C$13)-MIN(C$2:C$13))</f>
        <v>0</v>
      </c>
      <c r="K2" s="1">
        <f t="shared" si="0"/>
        <v>0</v>
      </c>
      <c r="L2" s="1">
        <f t="shared" si="0"/>
        <v>0</v>
      </c>
      <c r="M2" s="1">
        <f>(G2-MIN(G$2:G$13))/(MAX(G$2:G$13)-MIN(G$2:G$13))</f>
        <v>0</v>
      </c>
    </row>
    <row r="3" spans="1:13" x14ac:dyDescent="0.15">
      <c r="A3" s="1">
        <v>2008</v>
      </c>
      <c r="B3" s="1">
        <v>117</v>
      </c>
      <c r="C3" s="1">
        <v>1074</v>
      </c>
      <c r="D3" s="1">
        <v>1065</v>
      </c>
      <c r="E3" s="1">
        <v>111</v>
      </c>
      <c r="F3" s="1">
        <v>15.6</v>
      </c>
      <c r="G3" s="1">
        <v>1042.3</v>
      </c>
      <c r="I3" s="1">
        <f t="shared" ref="I3:I12" si="1">(B3-MIN(B$2:B$13))/(MAX(B$2:B$13)-MIN(B$2:B$13))</f>
        <v>5.2867706112049634E-2</v>
      </c>
      <c r="J3" s="1">
        <f t="shared" si="0"/>
        <v>6.2853253272720636E-2</v>
      </c>
      <c r="K3" s="1">
        <f t="shared" si="0"/>
        <v>6.2380003476109849E-2</v>
      </c>
      <c r="L3" s="1">
        <f t="shared" si="0"/>
        <v>5.2564704582493169E-2</v>
      </c>
      <c r="M3" s="1">
        <f>(G3-MIN(G$2:G$13))/(MAX(G$2:G$13)-MIN(G$2:G$13))</f>
        <v>9.7767048883524374E-2</v>
      </c>
    </row>
    <row r="4" spans="1:13" x14ac:dyDescent="0.15">
      <c r="A4" s="1">
        <v>2009</v>
      </c>
      <c r="B4" s="1">
        <v>134.6</v>
      </c>
      <c r="C4" s="1">
        <v>1220.3</v>
      </c>
      <c r="D4" s="1">
        <v>1210.3</v>
      </c>
      <c r="E4" s="1">
        <v>128.30000000000001</v>
      </c>
      <c r="F4" s="1">
        <v>14.3</v>
      </c>
      <c r="G4" s="1">
        <v>1060.0999999999999</v>
      </c>
      <c r="I4" s="1">
        <f t="shared" si="1"/>
        <v>0.10160901714254063</v>
      </c>
      <c r="J4" s="1">
        <f t="shared" si="0"/>
        <v>0.12212889920709198</v>
      </c>
      <c r="K4" s="1">
        <f t="shared" si="0"/>
        <v>0.12111009163187189</v>
      </c>
      <c r="L4" s="1">
        <f t="shared" si="0"/>
        <v>0.10035079965748699</v>
      </c>
      <c r="M4" s="1">
        <f>(G4-MIN(G$2:G$13))/(MAX(G$2:G$13)-MIN(G$2:G$13))</f>
        <v>0.15147857573928766</v>
      </c>
    </row>
    <row r="5" spans="1:13" x14ac:dyDescent="0.15">
      <c r="A5" s="1">
        <v>2010</v>
      </c>
      <c r="B5" s="1">
        <v>163.43</v>
      </c>
      <c r="C5" s="1">
        <v>1404.33</v>
      </c>
      <c r="D5" s="1">
        <v>1392.73</v>
      </c>
      <c r="E5" s="1">
        <v>153.58000000000001</v>
      </c>
      <c r="F5" s="1">
        <v>13.7</v>
      </c>
      <c r="G5" s="1">
        <v>1102.8</v>
      </c>
      <c r="I5" s="1">
        <f t="shared" si="1"/>
        <v>0.18145060788169157</v>
      </c>
      <c r="J5" s="1">
        <f t="shared" si="0"/>
        <v>0.19669142225085384</v>
      </c>
      <c r="K5" s="1">
        <f t="shared" si="0"/>
        <v>0.19484808187451247</v>
      </c>
      <c r="L5" s="1">
        <f t="shared" si="0"/>
        <v>0.17017926691158197</v>
      </c>
      <c r="M5" s="1">
        <f>(G5-MIN(G$2:G$13))/(MAX(G$2:G$13)-MIN(G$2:G$13))</f>
        <v>0.28032589016294501</v>
      </c>
    </row>
    <row r="6" spans="1:13" x14ac:dyDescent="0.15">
      <c r="A6" s="1">
        <v>2011</v>
      </c>
      <c r="B6" s="1">
        <v>200.06</v>
      </c>
      <c r="C6" s="1">
        <v>1669.16</v>
      </c>
      <c r="D6" s="1">
        <v>1655.93</v>
      </c>
      <c r="E6" s="1">
        <v>188.32</v>
      </c>
      <c r="F6" s="1">
        <v>14.2</v>
      </c>
      <c r="G6" s="1">
        <v>1137.2</v>
      </c>
      <c r="I6" s="1">
        <f t="shared" si="1"/>
        <v>0.28289346146390093</v>
      </c>
      <c r="J6" s="1">
        <f t="shared" si="0"/>
        <v>0.30399128084825355</v>
      </c>
      <c r="K6" s="1">
        <f t="shared" si="0"/>
        <v>0.30123321059162589</v>
      </c>
      <c r="L6" s="1">
        <f t="shared" si="0"/>
        <v>0.26613816534541335</v>
      </c>
      <c r="M6" s="1">
        <f>(G6-MIN(G$2:G$13))/(MAX(G$2:G$13)-MIN(G$2:G$13))</f>
        <v>0.38412794206397127</v>
      </c>
    </row>
    <row r="7" spans="1:13" x14ac:dyDescent="0.15">
      <c r="A7" s="1">
        <v>2012</v>
      </c>
      <c r="B7" s="1">
        <v>225.9</v>
      </c>
      <c r="C7" s="1">
        <v>1895.4</v>
      </c>
      <c r="D7" s="1">
        <v>1892.9</v>
      </c>
      <c r="E7" s="1">
        <v>221.6</v>
      </c>
      <c r="F7" s="1">
        <v>12.7</v>
      </c>
      <c r="G7" s="1">
        <v>1170.7</v>
      </c>
      <c r="I7" s="1">
        <f t="shared" si="1"/>
        <v>0.35445456811321274</v>
      </c>
      <c r="J7" s="1">
        <f t="shared" si="0"/>
        <v>0.39565582039843933</v>
      </c>
      <c r="K7" s="1">
        <f t="shared" si="0"/>
        <v>0.39701620433058621</v>
      </c>
      <c r="L7" s="1">
        <f t="shared" si="0"/>
        <v>0.35806424881915866</v>
      </c>
      <c r="M7" s="1">
        <f>(G7-MIN(G$2:G$13))/(MAX(G$2:G$13)-MIN(G$2:G$13))</f>
        <v>0.48521424260712154</v>
      </c>
    </row>
    <row r="8" spans="1:13" x14ac:dyDescent="0.15">
      <c r="A8" s="1">
        <v>2013</v>
      </c>
      <c r="B8" s="1">
        <v>262</v>
      </c>
      <c r="C8" s="1">
        <v>2138</v>
      </c>
      <c r="D8" s="1">
        <v>2135.58</v>
      </c>
      <c r="E8" s="1">
        <v>257.25</v>
      </c>
      <c r="F8" s="1">
        <v>14.7</v>
      </c>
      <c r="G8" s="1">
        <v>1204.5999999999999</v>
      </c>
      <c r="I8" s="1">
        <f t="shared" si="1"/>
        <v>0.45442964357916305</v>
      </c>
      <c r="J8" s="1">
        <f t="shared" si="0"/>
        <v>0.49394886006814881</v>
      </c>
      <c r="K8" s="1">
        <f t="shared" si="0"/>
        <v>0.49510717331641085</v>
      </c>
      <c r="L8" s="1">
        <f t="shared" si="0"/>
        <v>0.45653675109797537</v>
      </c>
      <c r="M8" s="1">
        <f>(G8-MIN(G$2:G$13))/(MAX(G$2:G$13)-MIN(G$2:G$13))</f>
        <v>0.58750754375377168</v>
      </c>
    </row>
    <row r="9" spans="1:13" x14ac:dyDescent="0.15">
      <c r="A9" s="1">
        <v>2014</v>
      </c>
      <c r="B9" s="1">
        <v>302</v>
      </c>
      <c r="C9" s="1">
        <v>2419</v>
      </c>
      <c r="D9" s="1">
        <v>2416.6999999999998</v>
      </c>
      <c r="E9" s="1">
        <v>297</v>
      </c>
      <c r="F9" s="1">
        <v>15.4</v>
      </c>
      <c r="G9" s="1">
        <v>1228.9000000000001</v>
      </c>
      <c r="I9" s="1">
        <f t="shared" si="1"/>
        <v>0.56520535046664266</v>
      </c>
      <c r="J9" s="1">
        <f t="shared" si="0"/>
        <v>0.60780023742671574</v>
      </c>
      <c r="K9" s="1">
        <f t="shared" si="0"/>
        <v>0.60873554483979575</v>
      </c>
      <c r="L9" s="1">
        <f t="shared" si="0"/>
        <v>0.56633428168936284</v>
      </c>
      <c r="M9" s="1">
        <f>(G9-MIN(G$2:G$13))/(MAX(G$2:G$13)-MIN(G$2:G$13))</f>
        <v>0.66083283041641561</v>
      </c>
    </row>
    <row r="10" spans="1:13" x14ac:dyDescent="0.15">
      <c r="A10" s="1">
        <v>2015</v>
      </c>
      <c r="B10" s="1">
        <v>342</v>
      </c>
      <c r="C10" s="1">
        <v>2685</v>
      </c>
      <c r="D10" s="1">
        <v>2683</v>
      </c>
      <c r="E10" s="1">
        <v>339</v>
      </c>
      <c r="F10" s="1">
        <v>15.8</v>
      </c>
      <c r="G10" s="1">
        <v>1263.5</v>
      </c>
      <c r="I10" s="1">
        <f t="shared" si="1"/>
        <v>0.67598105735412217</v>
      </c>
      <c r="J10" s="1">
        <f t="shared" si="0"/>
        <v>0.71557413912557277</v>
      </c>
      <c r="K10" s="1">
        <f t="shared" si="0"/>
        <v>0.71637368989058348</v>
      </c>
      <c r="L10" s="1">
        <f t="shared" si="0"/>
        <v>0.68234676684252693</v>
      </c>
      <c r="M10" s="1">
        <f>(G10-MIN(G$2:G$13))/(MAX(G$2:G$13)-MIN(G$2:G$13))</f>
        <v>0.76523838261919142</v>
      </c>
    </row>
    <row r="11" spans="1:13" x14ac:dyDescent="0.15">
      <c r="A11" s="1">
        <v>2016</v>
      </c>
      <c r="B11" s="1">
        <v>395</v>
      </c>
      <c r="C11" s="1">
        <v>3013</v>
      </c>
      <c r="D11" s="1">
        <v>3010.7</v>
      </c>
      <c r="E11" s="1">
        <v>392</v>
      </c>
      <c r="F11" s="1">
        <v>16.600000000000001</v>
      </c>
      <c r="G11" s="1">
        <v>1302</v>
      </c>
      <c r="I11" s="1">
        <f t="shared" si="1"/>
        <v>0.8227588689800327</v>
      </c>
      <c r="J11" s="1">
        <f t="shared" si="0"/>
        <v>0.84846827355123111</v>
      </c>
      <c r="K11" s="1">
        <f t="shared" si="0"/>
        <v>0.84882964232446656</v>
      </c>
      <c r="L11" s="1">
        <f t="shared" si="0"/>
        <v>0.82874347429771011</v>
      </c>
      <c r="M11" s="1">
        <f>(G11-MIN(G$2:G$13))/(MAX(G$2:G$13)-MIN(G$2:G$13))</f>
        <v>0.88141219070609544</v>
      </c>
    </row>
    <row r="12" spans="1:13" x14ac:dyDescent="0.15">
      <c r="A12" s="1">
        <v>2017</v>
      </c>
      <c r="B12" s="1">
        <v>459</v>
      </c>
      <c r="C12" s="1">
        <v>3387</v>
      </c>
      <c r="D12" s="1">
        <v>3384.7</v>
      </c>
      <c r="E12" s="1">
        <v>454</v>
      </c>
      <c r="F12" s="1">
        <v>17.399999999999999</v>
      </c>
      <c r="G12" s="1">
        <v>1341.3</v>
      </c>
      <c r="I12" s="1">
        <f t="shared" si="1"/>
        <v>1</v>
      </c>
      <c r="J12" s="1">
        <f t="shared" si="0"/>
        <v>1</v>
      </c>
      <c r="K12" s="1">
        <f t="shared" si="0"/>
        <v>1</v>
      </c>
      <c r="L12" s="1">
        <f t="shared" si="0"/>
        <v>1</v>
      </c>
      <c r="M12" s="1">
        <f>(G12-MIN(G$2:G$13))/(MAX(G$2:G$13)-MIN(G$2:G$13))</f>
        <v>1</v>
      </c>
    </row>
    <row r="15" spans="1:13" x14ac:dyDescent="0.15">
      <c r="H15" s="3" t="s">
        <v>12</v>
      </c>
      <c r="I15" s="1">
        <f>I2/SUM(I2:I12)</f>
        <v>0</v>
      </c>
      <c r="J15" s="1">
        <f t="shared" ref="J15:M15" si="2">J2/SUM(J2:J12)</f>
        <v>0</v>
      </c>
      <c r="K15" s="1">
        <f t="shared" si="2"/>
        <v>0</v>
      </c>
      <c r="L15" s="1">
        <f t="shared" si="2"/>
        <v>0</v>
      </c>
      <c r="M15" s="1">
        <f t="shared" si="2"/>
        <v>0</v>
      </c>
    </row>
    <row r="16" spans="1:13" x14ac:dyDescent="0.15">
      <c r="I16" s="1">
        <f t="shared" ref="I16:M16" si="3">I3/SUM(I3:I13)</f>
        <v>1.1770218695472567E-2</v>
      </c>
      <c r="J16" s="1">
        <f t="shared" si="3"/>
        <v>1.3240313438581008E-2</v>
      </c>
      <c r="K16" s="1">
        <f t="shared" si="3"/>
        <v>1.3144715369598771E-2</v>
      </c>
      <c r="L16" s="1">
        <f t="shared" si="3"/>
        <v>1.1729897987487286E-2</v>
      </c>
      <c r="M16" s="1">
        <f t="shared" si="3"/>
        <v>1.8467852257181928E-2</v>
      </c>
    </row>
    <row r="17" spans="8:13" x14ac:dyDescent="0.15">
      <c r="I17" s="1">
        <f t="shared" ref="I17:M17" si="4">I4/SUM(I4:I14)</f>
        <v>2.2891190416770648E-2</v>
      </c>
      <c r="J17" s="1">
        <f t="shared" si="4"/>
        <v>2.6072192198841656E-2</v>
      </c>
      <c r="K17" s="1">
        <f t="shared" si="4"/>
        <v>2.5860246096538128E-2</v>
      </c>
      <c r="L17" s="1">
        <f t="shared" si="4"/>
        <v>2.265923209340619E-2</v>
      </c>
      <c r="M17" s="1">
        <f t="shared" si="4"/>
        <v>2.9152148664343742E-2</v>
      </c>
    </row>
    <row r="18" spans="8:13" x14ac:dyDescent="0.15">
      <c r="I18" s="1">
        <f t="shared" ref="I18:M18" si="5">I5/SUM(I5:I15)</f>
        <v>4.1836141778036039E-2</v>
      </c>
      <c r="J18" s="1">
        <f t="shared" si="5"/>
        <v>4.311394475809352E-2</v>
      </c>
      <c r="K18" s="1">
        <f t="shared" si="5"/>
        <v>4.2709765674836635E-2</v>
      </c>
      <c r="L18" s="1">
        <f t="shared" si="5"/>
        <v>3.9317417469160634E-2</v>
      </c>
      <c r="M18" s="1">
        <f t="shared" si="5"/>
        <v>5.5568847948319157E-2</v>
      </c>
    </row>
    <row r="19" spans="8:13" x14ac:dyDescent="0.15">
      <c r="I19" s="1">
        <f t="shared" ref="I19:M19" si="6">I6/SUM(I6:I16)</f>
        <v>6.7880965850597275E-2</v>
      </c>
      <c r="J19" s="1">
        <f t="shared" si="6"/>
        <v>6.9425341767479651E-2</v>
      </c>
      <c r="K19" s="1">
        <f t="shared" si="6"/>
        <v>6.8767794597763041E-2</v>
      </c>
      <c r="L19" s="1">
        <f t="shared" si="6"/>
        <v>6.3823730714343177E-2</v>
      </c>
      <c r="M19" s="1">
        <f t="shared" si="6"/>
        <v>8.0314431504670394E-2</v>
      </c>
    </row>
    <row r="20" spans="8:13" x14ac:dyDescent="0.15">
      <c r="I20" s="1">
        <f t="shared" ref="I20:M20" si="7">I7/SUM(I7:I17)</f>
        <v>9.0711553117226479E-2</v>
      </c>
      <c r="J20" s="1">
        <f t="shared" si="7"/>
        <v>9.648353871031623E-2</v>
      </c>
      <c r="K20" s="1">
        <f t="shared" si="7"/>
        <v>9.6713691499842228E-2</v>
      </c>
      <c r="L20" s="1">
        <f t="shared" si="7"/>
        <v>9.1193692077655847E-2</v>
      </c>
      <c r="M20" s="1">
        <f t="shared" si="7"/>
        <v>0.10958297170148563</v>
      </c>
    </row>
    <row r="21" spans="8:13" x14ac:dyDescent="0.15">
      <c r="I21" s="1">
        <f t="shared" ref="I21:M21" si="8">I8/SUM(I8:I18)</f>
        <v>0.12641050474277085</v>
      </c>
      <c r="J21" s="1">
        <f t="shared" si="8"/>
        <v>0.13178232036255541</v>
      </c>
      <c r="K21" s="1">
        <f t="shared" si="8"/>
        <v>0.1320017998174762</v>
      </c>
      <c r="L21" s="1">
        <f t="shared" si="8"/>
        <v>0.12654622700572996</v>
      </c>
      <c r="M21" s="1">
        <f t="shared" si="8"/>
        <v>0.14694375282669012</v>
      </c>
    </row>
    <row r="22" spans="8:13" x14ac:dyDescent="0.15">
      <c r="I22" s="1">
        <f t="shared" ref="I22:M22" si="9">I9/SUM(I9:I19)</f>
        <v>0.17616842527066492</v>
      </c>
      <c r="J22" s="1">
        <f t="shared" si="9"/>
        <v>0.1828688671550206</v>
      </c>
      <c r="K22" s="1">
        <f t="shared" si="9"/>
        <v>0.18311022334915278</v>
      </c>
      <c r="L22" s="1">
        <f t="shared" si="9"/>
        <v>0.17615621889820923</v>
      </c>
      <c r="M22" s="1">
        <f t="shared" si="9"/>
        <v>0.18929686366985177</v>
      </c>
    </row>
    <row r="23" spans="8:13" x14ac:dyDescent="0.15">
      <c r="I23" s="1">
        <f t="shared" ref="I23:M23" si="10">I10/SUM(I10:I20)</f>
        <v>0.24726521338036539</v>
      </c>
      <c r="J23" s="1">
        <f t="shared" si="10"/>
        <v>0.25443742070803416</v>
      </c>
      <c r="K23" s="1">
        <f t="shared" si="10"/>
        <v>0.25471974316331902</v>
      </c>
      <c r="L23" s="1">
        <f t="shared" si="10"/>
        <v>0.24904855372414642</v>
      </c>
      <c r="M23" s="1">
        <f t="shared" si="10"/>
        <v>0.26030846571265198</v>
      </c>
    </row>
    <row r="24" spans="8:13" x14ac:dyDescent="0.15">
      <c r="I24" s="1">
        <f t="shared" ref="I24:M24" si="11">I11/SUM(I11:I21)</f>
        <v>0.37667634739909372</v>
      </c>
      <c r="J24" s="1">
        <f t="shared" si="11"/>
        <v>0.38072046678311816</v>
      </c>
      <c r="K24" s="1">
        <f t="shared" si="11"/>
        <v>0.38097805486148528</v>
      </c>
      <c r="L24" s="1">
        <f t="shared" si="11"/>
        <v>0.37945892237630219</v>
      </c>
      <c r="M24" s="1">
        <f t="shared" si="11"/>
        <v>0.37968302306788632</v>
      </c>
    </row>
    <row r="25" spans="8:13" x14ac:dyDescent="0.15">
      <c r="I25" s="1">
        <f t="shared" ref="I25:M25" si="12">I12/SUM(I12:I22)</f>
        <v>0.65033502013992794</v>
      </c>
      <c r="J25" s="1">
        <f t="shared" si="12"/>
        <v>0.63980078409730057</v>
      </c>
      <c r="K25" s="1">
        <f t="shared" si="12"/>
        <v>0.64007855600950392</v>
      </c>
      <c r="L25" s="1">
        <f t="shared" si="12"/>
        <v>0.65298599357539766</v>
      </c>
      <c r="M25" s="1">
        <f t="shared" si="12"/>
        <v>0.6137503893715951</v>
      </c>
    </row>
    <row r="28" spans="8:13" x14ac:dyDescent="0.15">
      <c r="H28" s="3" t="s">
        <v>14</v>
      </c>
      <c r="I28" s="1">
        <f>I15*LN(I15+0.001)</f>
        <v>0</v>
      </c>
      <c r="J28" s="1">
        <f t="shared" ref="J28:M28" si="13">J15*LN(J15+0.001)</f>
        <v>0</v>
      </c>
      <c r="K28" s="1">
        <f t="shared" si="13"/>
        <v>0</v>
      </c>
      <c r="L28" s="1">
        <f t="shared" si="13"/>
        <v>0</v>
      </c>
      <c r="M28" s="1">
        <f t="shared" si="13"/>
        <v>0</v>
      </c>
    </row>
    <row r="29" spans="8:13" x14ac:dyDescent="0.15">
      <c r="I29" s="1">
        <f t="shared" ref="I29:M38" si="14">I16*LN(I16+0.001)</f>
        <v>-5.1325680371284745E-2</v>
      </c>
      <c r="J29" s="1">
        <f t="shared" si="14"/>
        <v>-5.629355415429288E-2</v>
      </c>
      <c r="K29" s="1">
        <f t="shared" si="14"/>
        <v>-5.5975642542323074E-2</v>
      </c>
      <c r="L29" s="1">
        <f t="shared" si="14"/>
        <v>-5.1186950889965319E-2</v>
      </c>
      <c r="M29" s="1">
        <f t="shared" si="14"/>
        <v>-7.2744699694461581E-2</v>
      </c>
    </row>
    <row r="30" spans="8:13" x14ac:dyDescent="0.15">
      <c r="I30" s="1">
        <f t="shared" si="14"/>
        <v>-8.5481324570065229E-2</v>
      </c>
      <c r="J30" s="1">
        <f t="shared" si="14"/>
        <v>-9.4101012660478059E-2</v>
      </c>
      <c r="K30" s="1">
        <f t="shared" si="14"/>
        <v>-9.3539301117239113E-2</v>
      </c>
      <c r="L30" s="1">
        <f t="shared" si="14"/>
        <v>-8.483620748588723E-2</v>
      </c>
      <c r="M30" s="1">
        <f t="shared" si="14"/>
        <v>-0.10207622209357264</v>
      </c>
    </row>
    <row r="31" spans="8:13" x14ac:dyDescent="0.15">
      <c r="I31" s="1">
        <f t="shared" si="14"/>
        <v>-0.13179945560933345</v>
      </c>
      <c r="J31" s="1">
        <f t="shared" si="14"/>
        <v>-0.13455773080615444</v>
      </c>
      <c r="K31" s="1">
        <f t="shared" si="14"/>
        <v>-0.13368941367132411</v>
      </c>
      <c r="L31" s="1">
        <f t="shared" si="14"/>
        <v>-0.12624711513038558</v>
      </c>
      <c r="M31" s="1">
        <f t="shared" si="14"/>
        <v>-0.15961022608092015</v>
      </c>
    </row>
    <row r="32" spans="8:13" x14ac:dyDescent="0.15">
      <c r="I32" s="1">
        <f t="shared" si="14"/>
        <v>-0.18160706594361961</v>
      </c>
      <c r="J32" s="1">
        <f t="shared" si="14"/>
        <v>-0.18419946342484286</v>
      </c>
      <c r="K32" s="1">
        <f t="shared" si="14"/>
        <v>-0.18309994510508942</v>
      </c>
      <c r="L32" s="1">
        <f t="shared" si="14"/>
        <v>-0.17462705829897796</v>
      </c>
      <c r="M32" s="1">
        <f t="shared" si="14"/>
        <v>-0.2015435859188619</v>
      </c>
    </row>
    <row r="33" spans="8:14" x14ac:dyDescent="0.15">
      <c r="I33" s="1">
        <f t="shared" si="14"/>
        <v>-0.21671959922763251</v>
      </c>
      <c r="J33" s="1">
        <f t="shared" si="14"/>
        <v>-0.22462060071240131</v>
      </c>
      <c r="K33" s="1">
        <f t="shared" si="14"/>
        <v>-0.22492834681260901</v>
      </c>
      <c r="L33" s="1">
        <f t="shared" si="14"/>
        <v>-0.21739332002976075</v>
      </c>
      <c r="M33" s="1">
        <f t="shared" si="14"/>
        <v>-0.24130051631829305</v>
      </c>
    </row>
    <row r="34" spans="8:14" x14ac:dyDescent="0.15">
      <c r="I34" s="1">
        <f t="shared" si="14"/>
        <v>-0.26044875642550236</v>
      </c>
      <c r="J34" s="1">
        <f t="shared" si="14"/>
        <v>-0.26607432703429823</v>
      </c>
      <c r="K34" s="1">
        <f t="shared" si="14"/>
        <v>-0.26629945656593385</v>
      </c>
      <c r="L34" s="1">
        <f t="shared" si="14"/>
        <v>-0.26059366072361073</v>
      </c>
      <c r="M34" s="1">
        <f t="shared" si="14"/>
        <v>-0.28079821548644329</v>
      </c>
    </row>
    <row r="35" spans="8:14" x14ac:dyDescent="0.15">
      <c r="I35" s="1">
        <f t="shared" si="14"/>
        <v>-0.30488666802522951</v>
      </c>
      <c r="J35" s="1">
        <f t="shared" si="14"/>
        <v>-0.30969436134492584</v>
      </c>
      <c r="K35" s="1">
        <f t="shared" si="14"/>
        <v>-0.30986290315237514</v>
      </c>
      <c r="L35" s="1">
        <f t="shared" si="14"/>
        <v>-0.30487768006508259</v>
      </c>
      <c r="M35" s="1">
        <f t="shared" si="14"/>
        <v>-0.31407567460596225</v>
      </c>
    </row>
    <row r="36" spans="8:14" x14ac:dyDescent="0.15">
      <c r="I36" s="1">
        <f t="shared" si="14"/>
        <v>-0.34450416135571887</v>
      </c>
      <c r="J36" s="1">
        <f t="shared" si="14"/>
        <v>-0.34725055041466085</v>
      </c>
      <c r="K36" s="1">
        <f t="shared" si="14"/>
        <v>-0.34735448406620467</v>
      </c>
      <c r="L36" s="1">
        <f t="shared" si="14"/>
        <v>-0.34520624143011813</v>
      </c>
      <c r="M36" s="1">
        <f t="shared" si="14"/>
        <v>-0.34934794177384421</v>
      </c>
    </row>
    <row r="37" spans="8:14" x14ac:dyDescent="0.15">
      <c r="I37" s="1">
        <f t="shared" si="14"/>
        <v>-0.36677641681896095</v>
      </c>
      <c r="J37" s="1">
        <f t="shared" si="14"/>
        <v>-0.36665920379272943</v>
      </c>
      <c r="K37" s="1">
        <f t="shared" si="14"/>
        <v>-0.36665027790394383</v>
      </c>
      <c r="L37" s="1">
        <f t="shared" si="14"/>
        <v>-0.36670039949268224</v>
      </c>
      <c r="M37" s="1">
        <f t="shared" si="14"/>
        <v>-0.36669338743571001</v>
      </c>
    </row>
    <row r="38" spans="8:14" x14ac:dyDescent="0.15">
      <c r="I38" s="1">
        <f t="shared" si="14"/>
        <v>-0.27881887799778715</v>
      </c>
      <c r="J38" s="1">
        <f t="shared" si="14"/>
        <v>-0.28473480376811078</v>
      </c>
      <c r="K38" s="1">
        <f t="shared" si="14"/>
        <v>-0.28458102372709515</v>
      </c>
      <c r="L38" s="1">
        <f t="shared" si="14"/>
        <v>-0.2773031337324412</v>
      </c>
      <c r="M38" s="1">
        <f t="shared" si="14"/>
        <v>-0.29861347890879403</v>
      </c>
    </row>
    <row r="41" spans="8:14" x14ac:dyDescent="0.15">
      <c r="H41" s="3" t="s">
        <v>16</v>
      </c>
      <c r="I41" s="1">
        <f>-1/LN(11)*SUM(I28:I38)</f>
        <v>0.92679944431084604</v>
      </c>
      <c r="J41" s="1">
        <f t="shared" ref="J41:L41" si="15">-1/LN(11)*SUM(J28:J38)</f>
        <v>0.94590686834537885</v>
      </c>
      <c r="K41" s="1">
        <f t="shared" si="15"/>
        <v>0.94498738972019913</v>
      </c>
      <c r="L41" s="1">
        <f t="shared" si="15"/>
        <v>0.92121277869696816</v>
      </c>
      <c r="M41" s="1">
        <f>-1/LN(11)*SUM(M28:M38)</f>
        <v>0.99537455842741451</v>
      </c>
    </row>
    <row r="42" spans="8:14" x14ac:dyDescent="0.15">
      <c r="H42" s="2" t="s">
        <v>17</v>
      </c>
      <c r="I42" s="2">
        <f>1-I41</f>
        <v>7.3200555689153957E-2</v>
      </c>
      <c r="J42" s="2">
        <f t="shared" ref="J42:M42" si="16">1-J41</f>
        <v>5.4093131654621152E-2</v>
      </c>
      <c r="K42" s="2">
        <f t="shared" si="16"/>
        <v>5.5012610279800866E-2</v>
      </c>
      <c r="L42" s="2">
        <f t="shared" si="16"/>
        <v>7.878722130303184E-2</v>
      </c>
      <c r="M42" s="2">
        <f t="shared" si="16"/>
        <v>4.6254415725854869E-3</v>
      </c>
      <c r="N42" s="1">
        <f>SUM(I42:M42)</f>
        <v>0.2657189604991933</v>
      </c>
    </row>
    <row r="44" spans="8:14" x14ac:dyDescent="0.15">
      <c r="H44" s="3" t="s">
        <v>15</v>
      </c>
      <c r="I44" s="1">
        <f>I42/$N$42</f>
        <v>0.27548111565556194</v>
      </c>
      <c r="J44" s="1">
        <f>J42/$N$42</f>
        <v>0.20357272041482855</v>
      </c>
      <c r="K44" s="1">
        <f>K42/$N$42</f>
        <v>0.20703306296416088</v>
      </c>
      <c r="L44" s="1">
        <f>L42/$N$42</f>
        <v>0.29650583140555009</v>
      </c>
      <c r="M44" s="1">
        <f>M42/$N$42</f>
        <v>1.7407269559898526E-2</v>
      </c>
    </row>
    <row r="46" spans="8:14" ht="14.25" x14ac:dyDescent="0.15">
      <c r="H46" s="4" t="s">
        <v>18</v>
      </c>
      <c r="I46" s="1">
        <f>I2*I$44</f>
        <v>0</v>
      </c>
      <c r="J46" s="1">
        <f t="shared" ref="J46:M47" si="17">J2*J$44</f>
        <v>0</v>
      </c>
      <c r="K46" s="1">
        <f t="shared" si="17"/>
        <v>0</v>
      </c>
      <c r="L46" s="1">
        <f t="shared" si="17"/>
        <v>0</v>
      </c>
      <c r="M46" s="1">
        <f t="shared" si="17"/>
        <v>0</v>
      </c>
      <c r="N46" s="1">
        <f>SUM(I46:M46)</f>
        <v>0</v>
      </c>
    </row>
    <row r="47" spans="8:14" x14ac:dyDescent="0.15">
      <c r="I47" s="1">
        <f>I3*I$44</f>
        <v>1.4564054661897804E-2</v>
      </c>
      <c r="J47" s="1">
        <f t="shared" si="17"/>
        <v>1.2795207755649966E-2</v>
      </c>
      <c r="K47" s="1">
        <f t="shared" si="17"/>
        <v>1.2914723187374025E-2</v>
      </c>
      <c r="L47" s="1">
        <f t="shared" si="17"/>
        <v>1.5585741434819266E-2</v>
      </c>
      <c r="M47" s="1">
        <f t="shared" ref="M47" si="18">M3*M$44</f>
        <v>1.701857373991285E-3</v>
      </c>
      <c r="N47" s="1">
        <f>SUM(I47:M47)</f>
        <v>5.7561584413732339E-2</v>
      </c>
    </row>
    <row r="48" spans="8:14" x14ac:dyDescent="0.15">
      <c r="I48" s="1">
        <f t="shared" ref="I48:M55" si="19">I4*I$44</f>
        <v>2.799136540309221E-2</v>
      </c>
      <c r="J48" s="1">
        <f t="shared" si="19"/>
        <v>2.4862112252856113E-2</v>
      </c>
      <c r="K48" s="1">
        <f t="shared" si="19"/>
        <v>2.5073793226416626E-2</v>
      </c>
      <c r="L48" s="1">
        <f t="shared" si="19"/>
        <v>2.975459728465497E-2</v>
      </c>
      <c r="M48" s="1">
        <f t="shared" si="19"/>
        <v>2.6368284004432857E-3</v>
      </c>
      <c r="N48" s="1">
        <f>SUM(I48:M48)</f>
        <v>0.11031869656746321</v>
      </c>
    </row>
    <row r="49" spans="9:14" x14ac:dyDescent="0.15">
      <c r="I49" s="1">
        <f t="shared" si="19"/>
        <v>4.9986215895628294E-2</v>
      </c>
      <c r="J49" s="1">
        <f t="shared" si="19"/>
        <v>4.0041007909868052E-2</v>
      </c>
      <c r="K49" s="1">
        <f t="shared" si="19"/>
        <v>4.0339995203171913E-2</v>
      </c>
      <c r="L49" s="1">
        <f t="shared" si="19"/>
        <v>5.0459145023605635E-2</v>
      </c>
      <c r="M49" s="1">
        <f t="shared" si="19"/>
        <v>4.8797083346848909E-3</v>
      </c>
      <c r="N49" s="1">
        <f>SUM(I49:M49)</f>
        <v>0.1857060723669588</v>
      </c>
    </row>
    <row r="50" spans="9:14" x14ac:dyDescent="0.15">
      <c r="I50" s="1">
        <f t="shared" si="19"/>
        <v>7.793180637573914E-2</v>
      </c>
      <c r="J50" s="1">
        <f t="shared" si="19"/>
        <v>6.1884332024667144E-2</v>
      </c>
      <c r="K50" s="1">
        <f t="shared" si="19"/>
        <v>6.2365234255312416E-2</v>
      </c>
      <c r="L50" s="1">
        <f t="shared" si="19"/>
        <v>7.8911517984489546E-2</v>
      </c>
      <c r="M50" s="1">
        <f t="shared" si="19"/>
        <v>6.6866186329966317E-3</v>
      </c>
      <c r="N50" s="1">
        <f>SUM(I50:M50)</f>
        <v>0.28777950927320489</v>
      </c>
    </row>
    <row r="51" spans="9:14" x14ac:dyDescent="0.15">
      <c r="I51" s="1">
        <f t="shared" si="19"/>
        <v>9.7645539873038215E-2</v>
      </c>
      <c r="J51" s="1">
        <f t="shared" si="19"/>
        <v>8.0544731706471112E-2</v>
      </c>
      <c r="K51" s="1">
        <f t="shared" si="19"/>
        <v>8.2195480828966411E-2</v>
      </c>
      <c r="L51" s="1">
        <f t="shared" si="19"/>
        <v>0.10616813779272839</v>
      </c>
      <c r="M51" s="1">
        <f t="shared" si="19"/>
        <v>8.4462551153641659E-3</v>
      </c>
      <c r="N51" s="1">
        <f>SUM(I51:M51)</f>
        <v>0.37500014531656828</v>
      </c>
    </row>
    <row r="52" spans="9:14" x14ac:dyDescent="0.15">
      <c r="I52" s="1">
        <f t="shared" si="19"/>
        <v>0.1251867852001472</v>
      </c>
      <c r="J52" s="1">
        <f t="shared" si="19"/>
        <v>0.10055451318987653</v>
      </c>
      <c r="K52" s="1">
        <f t="shared" si="19"/>
        <v>0.1025035545872242</v>
      </c>
      <c r="L52" s="1">
        <f t="shared" si="19"/>
        <v>0.13536580895149386</v>
      </c>
      <c r="M52" s="1">
        <f t="shared" si="19"/>
        <v>1.0226902182595782E-2</v>
      </c>
      <c r="N52" s="1">
        <f>SUM(I52:M52)</f>
        <v>0.47383756411133759</v>
      </c>
    </row>
    <row r="53" spans="9:14" x14ac:dyDescent="0.15">
      <c r="I53" s="1">
        <f t="shared" si="19"/>
        <v>0.15570340052104362</v>
      </c>
      <c r="J53" s="1">
        <f t="shared" si="19"/>
        <v>0.12373154780173522</v>
      </c>
      <c r="K53" s="1">
        <f t="shared" si="19"/>
        <v>0.12602838438334021</v>
      </c>
      <c r="L53" s="1">
        <f t="shared" si="19"/>
        <v>0.16792141704576954</v>
      </c>
      <c r="M53" s="1">
        <f t="shared" si="19"/>
        <v>1.1503295213089256E-2</v>
      </c>
      <c r="N53" s="1">
        <f>SUM(I53:M53)</f>
        <v>0.58488804496497782</v>
      </c>
    </row>
    <row r="54" spans="9:14" x14ac:dyDescent="0.15">
      <c r="I54" s="1">
        <f>I10*I$44</f>
        <v>0.18622001584193998</v>
      </c>
      <c r="J54" s="1">
        <f t="shared" si="19"/>
        <v>0.14567137416029186</v>
      </c>
      <c r="K54" s="1">
        <f t="shared" si="19"/>
        <v>0.14831303924498543</v>
      </c>
      <c r="L54" s="1">
        <f t="shared" si="19"/>
        <v>0.20231979540953249</v>
      </c>
      <c r="M54" s="1">
        <f t="shared" si="19"/>
        <v>1.3320710803833033E-2</v>
      </c>
      <c r="N54" s="1">
        <f>SUM(I54:M54)</f>
        <v>0.69584493546058279</v>
      </c>
    </row>
    <row r="55" spans="9:14" x14ac:dyDescent="0.15">
      <c r="I55" s="1">
        <f>I11*I$44</f>
        <v>0.22665453114212772</v>
      </c>
      <c r="J55" s="1">
        <f t="shared" si="19"/>
        <v>0.17272499463249705</v>
      </c>
      <c r="K55" s="1">
        <f t="shared" si="19"/>
        <v>0.17573580078520745</v>
      </c>
      <c r="L55" s="1">
        <f t="shared" si="19"/>
        <v>0.24572727286856666</v>
      </c>
      <c r="M55" s="1">
        <f t="shared" si="19"/>
        <v>1.5342979597001691E-2</v>
      </c>
      <c r="N55" s="1">
        <f>SUM(I55:M55)</f>
        <v>0.83618557902540058</v>
      </c>
    </row>
    <row r="56" spans="9:14" x14ac:dyDescent="0.15">
      <c r="I56" s="1">
        <f t="shared" ref="I56:M56" si="20">I12*I$44</f>
        <v>0.27548111565556194</v>
      </c>
      <c r="J56" s="1">
        <f t="shared" si="20"/>
        <v>0.20357272041482855</v>
      </c>
      <c r="K56" s="1">
        <f t="shared" si="20"/>
        <v>0.20703306296416088</v>
      </c>
      <c r="L56" s="1">
        <f t="shared" si="20"/>
        <v>0.29650583140555009</v>
      </c>
      <c r="M56" s="1">
        <f t="shared" si="20"/>
        <v>1.7407269559898526E-2</v>
      </c>
      <c r="N56" s="1">
        <f>SUM(I56:M56)</f>
        <v>1</v>
      </c>
    </row>
  </sheetData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Dapeng</cp:lastModifiedBy>
  <dcterms:created xsi:type="dcterms:W3CDTF">2018-08-07T07:57:00Z</dcterms:created>
  <dcterms:modified xsi:type="dcterms:W3CDTF">2018-08-14T06:14:02Z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