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<sst xmlns="http://schemas.openxmlformats.org/spreadsheetml/2006/main" count="18" uniqueCount="18">
  <si>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年份</t>
  </si>
  <si>
    <t>生态环境状况指数</t>
  </si>
  <si>
    <t>工业废气排放总量</t>
  </si>
  <si>
    <t>二氧化硫排放总量</t>
  </si>
  <si>
    <t>烟（粉）尘排放总量</t>
  </si>
  <si>
    <t>标准化</t>
  </si>
  <si>
    <t>p矩阵</t>
  </si>
  <si>
    <t>熵值矩阵</t>
  </si>
  <si>
    <t>属性贡献度</t>
  </si>
  <si>
    <t>属性一致性</t>
  </si>
  <si>
    <t>权重</t>
  </si>
  <si>
    <t>市区空气质量优良天数</t>
  </si>
  <si>
    <t>市区空气质量优良天数_标准化</t>
  </si>
  <si>
    <t>生态环境状况指数_标准化</t>
  </si>
  <si>
    <t>工业废气排放总量_标准化</t>
  </si>
  <si>
    <t>二氧化硫排放总量_标准化</t>
  </si>
  <si>
    <t>烟（粉）尘排放总量_标准化</t>
  </si>
  <si>
    <t>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</si>
</sst>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D28">
      <selection activeCell="M46" sqref="M46:M56"/>
    </sheetView>
  </sheetViews>
  <sheetFormatPr defaultColWidth="9.00390625" defaultRowHeight="14.25"/>
  <cols>
    <col min="1" max="1" width="5.375" style="1" customWidth="1"/>
    <col min="2" max="2" width="22.625" style="1" customWidth="1"/>
    <col min="3" max="5" width="18.25390625" style="1" customWidth="1"/>
    <col min="6" max="6" width="20.375" style="1" customWidth="1"/>
    <col min="7" max="7" width="21.25390625" style="1" customWidth="1"/>
    <col min="8" max="8" width="30.50390625" style="1" bestFit="1" customWidth="1"/>
    <col min="9" max="11" width="26.125" style="1" bestFit="1" customWidth="1"/>
    <col min="12" max="12" width="28.25390625" style="1" bestFit="1" customWidth="1"/>
    <col min="13" max="16384" width="9.00390625" style="1" customWidth="1"/>
  </cols>
  <sheetData>
    <row r="1" spans="1:12" ht="14.25">
      <c r="A1" s="1" t="s">
        <v>0</v>
      </c>
      <c r="B1" s="5" t="s">
        <v>11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</row>
    <row r="2" spans="1:12" ht="14.25">
      <c r="A2" s="1">
        <v>2007</v>
      </c>
      <c r="B2" s="1">
        <v>330</v>
      </c>
      <c r="C2" s="1">
        <v>55.42</v>
      </c>
      <c r="D2" s="1">
        <v>380.75</v>
      </c>
      <c r="E2" s="1">
        <v>3.773314</v>
      </c>
      <c r="F2" s="1">
        <v>1.3</v>
      </c>
      <c r="H2" s="5">
        <f>(B2-MIN(B$2:B$13))/(MAX(B$2:B$13)-MIN(B$2:B$13))</f>
        <v>0.946236559139785</v>
      </c>
      <c r="I2" s="5">
        <f aca="true" t="shared" si="0" ref="I2:L12">(C2-MIN(C$2:C$13))/(MAX(C$2:C$13)-MIN(C$2:C$13))</f>
        <v>0</v>
      </c>
      <c r="J2" s="5">
        <f>(MAX(D$2:D$13)-D2)/(MAX(D$2:D$13)-MIN(D$2:D$13))</f>
        <v>0.9962106724462766</v>
      </c>
      <c r="K2" s="5">
        <f t="shared" si="0"/>
        <v>0.275270140713473</v>
      </c>
      <c r="L2" s="5">
        <f>(MAX(F$2:F$13)-F2)/(MAX(F$2:F$13)-MIN(F$2:F$13))</f>
        <v>0.8746594005449592</v>
      </c>
    </row>
    <row r="3" spans="1:12" ht="14.25">
      <c r="A3" s="1">
        <v>2008</v>
      </c>
      <c r="B3" s="1">
        <v>335</v>
      </c>
      <c r="C3" s="1">
        <v>64.826</v>
      </c>
      <c r="D3" s="1">
        <v>396.46</v>
      </c>
      <c r="E3" s="1">
        <v>3.830374</v>
      </c>
      <c r="F3" s="1">
        <v>1.25</v>
      </c>
      <c r="H3" s="5">
        <f aca="true" t="shared" si="1" ref="H3:H12">(B3-MIN(B$2:B$13))/(MAX(B$2:B$13)-MIN(B$2:B$13))</f>
        <v>1</v>
      </c>
      <c r="I3" s="5">
        <f t="shared" si="0"/>
        <v>1</v>
      </c>
      <c r="J3" s="5">
        <f aca="true" t="shared" si="2" ref="J3:J12">(MAX(D$2:D$13)-D3)/(MAX(D$2:D$13)-MIN(D$2:D$13))</f>
        <v>0.9906470896547817</v>
      </c>
      <c r="K3" s="5">
        <f t="shared" si="0"/>
        <v>0.30365860999984573</v>
      </c>
      <c r="L3" s="5">
        <f aca="true" t="shared" si="3" ref="L3:L12">(MAX(F$2:F$13)-F3)/(MAX(F$2:F$13)-MIN(F$2:F$13))</f>
        <v>0.8882833787465939</v>
      </c>
    </row>
    <row r="4" spans="1:12" ht="14.25">
      <c r="A4" s="1">
        <v>2009</v>
      </c>
      <c r="B4" s="1">
        <v>335</v>
      </c>
      <c r="C4" s="1">
        <v>64.8</v>
      </c>
      <c r="D4" s="1">
        <v>370.05</v>
      </c>
      <c r="E4" s="1">
        <v>3.220029</v>
      </c>
      <c r="F4" s="1">
        <v>0.84</v>
      </c>
      <c r="H4" s="5">
        <f t="shared" si="1"/>
        <v>1</v>
      </c>
      <c r="I4" s="5">
        <f t="shared" si="0"/>
        <v>0.9972358069317461</v>
      </c>
      <c r="J4" s="5">
        <f t="shared" si="2"/>
        <v>1</v>
      </c>
      <c r="K4" s="5">
        <f t="shared" si="0"/>
        <v>0</v>
      </c>
      <c r="L4" s="5">
        <f t="shared" si="3"/>
        <v>1</v>
      </c>
    </row>
    <row r="5" spans="1:12" ht="14.25">
      <c r="A5" s="1">
        <v>2010</v>
      </c>
      <c r="B5" s="1">
        <v>334</v>
      </c>
      <c r="C5" s="1">
        <v>60.2</v>
      </c>
      <c r="D5" s="1">
        <v>517.37</v>
      </c>
      <c r="E5" s="1">
        <v>4.026914</v>
      </c>
      <c r="F5" s="1">
        <v>0.99</v>
      </c>
      <c r="H5" s="5">
        <f t="shared" si="1"/>
        <v>0.989247311827957</v>
      </c>
      <c r="I5" s="5">
        <f t="shared" si="0"/>
        <v>0.5081862640867537</v>
      </c>
      <c r="J5" s="5">
        <f t="shared" si="2"/>
        <v>0.9478276882977067</v>
      </c>
      <c r="K5" s="5">
        <f t="shared" si="0"/>
        <v>0.40144111531957405</v>
      </c>
      <c r="L5" s="5">
        <f t="shared" si="3"/>
        <v>0.9591280653950953</v>
      </c>
    </row>
    <row r="6" spans="1:12" ht="14.25">
      <c r="A6" s="1">
        <v>2011</v>
      </c>
      <c r="B6" s="1">
        <v>331</v>
      </c>
      <c r="C6" s="2">
        <v>60</v>
      </c>
      <c r="D6" s="1">
        <v>904.98</v>
      </c>
      <c r="E6" s="1">
        <v>5.23</v>
      </c>
      <c r="F6" s="1">
        <v>1.65</v>
      </c>
      <c r="H6" s="5">
        <f t="shared" si="1"/>
        <v>0.956989247311828</v>
      </c>
      <c r="I6" s="5">
        <f t="shared" si="0"/>
        <v>0.4869232404847972</v>
      </c>
      <c r="J6" s="5">
        <f t="shared" si="2"/>
        <v>0.8105584123071693</v>
      </c>
      <c r="K6" s="5">
        <f t="shared" si="0"/>
        <v>1</v>
      </c>
      <c r="L6" s="5">
        <f t="shared" si="3"/>
        <v>0.779291553133515</v>
      </c>
    </row>
    <row r="7" spans="1:12" ht="14.25">
      <c r="A7" s="1">
        <v>2012</v>
      </c>
      <c r="B7" s="1">
        <v>332</v>
      </c>
      <c r="C7" s="1">
        <v>58.6</v>
      </c>
      <c r="D7" s="1">
        <v>970.31</v>
      </c>
      <c r="E7" s="1">
        <v>4.72</v>
      </c>
      <c r="F7" s="1">
        <v>2.07</v>
      </c>
      <c r="H7" s="5">
        <f t="shared" si="1"/>
        <v>0.967741935483871</v>
      </c>
      <c r="I7" s="5">
        <f t="shared" si="0"/>
        <v>0.33808207527110384</v>
      </c>
      <c r="J7" s="5">
        <f t="shared" si="2"/>
        <v>0.7874222656637344</v>
      </c>
      <c r="K7" s="5">
        <f t="shared" si="0"/>
        <v>0.7462649958631241</v>
      </c>
      <c r="L7" s="5">
        <f t="shared" si="3"/>
        <v>0.6648501362397821</v>
      </c>
    </row>
    <row r="8" spans="1:12" ht="14.25">
      <c r="A8" s="1">
        <v>2013</v>
      </c>
      <c r="B8" s="1">
        <v>242</v>
      </c>
      <c r="C8" s="1">
        <v>61.1</v>
      </c>
      <c r="D8" s="1">
        <v>964.56</v>
      </c>
      <c r="E8" s="1">
        <v>4.97</v>
      </c>
      <c r="F8" s="1">
        <v>2.32</v>
      </c>
      <c r="H8" s="5">
        <f t="shared" si="1"/>
        <v>0</v>
      </c>
      <c r="I8" s="5">
        <f t="shared" si="0"/>
        <v>0.6038698702955565</v>
      </c>
      <c r="J8" s="5">
        <f t="shared" si="2"/>
        <v>0.7894585865454082</v>
      </c>
      <c r="K8" s="5">
        <f t="shared" si="0"/>
        <v>0.8706448998517886</v>
      </c>
      <c r="L8" s="5">
        <f t="shared" si="3"/>
        <v>0.5967302452316077</v>
      </c>
    </row>
    <row r="9" spans="1:12" ht="14.25">
      <c r="A9" s="1">
        <v>2014</v>
      </c>
      <c r="B9" s="1">
        <v>250</v>
      </c>
      <c r="C9" s="1">
        <v>59.9</v>
      </c>
      <c r="D9" s="1">
        <v>2493.81</v>
      </c>
      <c r="E9" s="1">
        <v>4.68</v>
      </c>
      <c r="F9" s="1">
        <v>4.51</v>
      </c>
      <c r="H9" s="5">
        <f t="shared" si="1"/>
        <v>0.08602150537634409</v>
      </c>
      <c r="I9" s="5">
        <f t="shared" si="0"/>
        <v>0.4762917286838189</v>
      </c>
      <c r="J9" s="5">
        <f t="shared" si="2"/>
        <v>0.24788576771067955</v>
      </c>
      <c r="K9" s="5">
        <f t="shared" si="0"/>
        <v>0.7263642112249378</v>
      </c>
      <c r="L9" s="5">
        <f t="shared" si="3"/>
        <v>0</v>
      </c>
    </row>
    <row r="10" spans="1:12" ht="14.25">
      <c r="A10" s="1">
        <v>2015</v>
      </c>
      <c r="B10" s="1">
        <v>260</v>
      </c>
      <c r="C10" s="1">
        <v>62.08</v>
      </c>
      <c r="D10" s="1">
        <v>3117.91</v>
      </c>
      <c r="E10" s="1">
        <v>4.72</v>
      </c>
      <c r="F10" s="1">
        <v>3.75</v>
      </c>
      <c r="H10" s="5">
        <f t="shared" si="1"/>
        <v>0.1935483870967742</v>
      </c>
      <c r="I10" s="5">
        <f t="shared" si="0"/>
        <v>0.7080586859451417</v>
      </c>
      <c r="J10" s="5">
        <f t="shared" si="2"/>
        <v>0.026865269927613268</v>
      </c>
      <c r="K10" s="5">
        <f t="shared" si="0"/>
        <v>0.7462649958631241</v>
      </c>
      <c r="L10" s="5">
        <f t="shared" si="3"/>
        <v>0.20708446866485009</v>
      </c>
    </row>
    <row r="11" spans="1:12" ht="14.25">
      <c r="A11" s="1">
        <v>2016</v>
      </c>
      <c r="B11" s="1">
        <v>280</v>
      </c>
      <c r="C11" s="1">
        <v>62.06</v>
      </c>
      <c r="D11" s="1">
        <v>3193.77</v>
      </c>
      <c r="E11" s="1">
        <v>4.5</v>
      </c>
      <c r="F11" s="1">
        <v>2.6</v>
      </c>
      <c r="H11" s="5">
        <f t="shared" si="1"/>
        <v>0.40860215053763443</v>
      </c>
      <c r="I11" s="5">
        <f t="shared" si="0"/>
        <v>0.7059323835849465</v>
      </c>
      <c r="J11" s="5">
        <f t="shared" si="2"/>
        <v>0</v>
      </c>
      <c r="K11" s="5">
        <f t="shared" si="0"/>
        <v>0.6368106803530995</v>
      </c>
      <c r="L11" s="5">
        <f t="shared" si="3"/>
        <v>0.5204359673024522</v>
      </c>
    </row>
    <row r="12" spans="1:12" ht="14.25">
      <c r="A12" s="1">
        <v>2017</v>
      </c>
      <c r="B12" s="1">
        <v>289</v>
      </c>
      <c r="C12" s="1">
        <v>62.07</v>
      </c>
      <c r="D12" s="1">
        <v>2769.65</v>
      </c>
      <c r="E12" s="1">
        <v>4.05</v>
      </c>
      <c r="F12" s="1">
        <v>2.2</v>
      </c>
      <c r="H12" s="5">
        <f t="shared" si="1"/>
        <v>0.5053763440860215</v>
      </c>
      <c r="I12" s="5">
        <f t="shared" si="0"/>
        <v>0.7069955347650441</v>
      </c>
      <c r="J12" s="5">
        <f t="shared" si="2"/>
        <v>0.15019902823226097</v>
      </c>
      <c r="K12" s="5">
        <f t="shared" si="0"/>
        <v>0.41292685317350336</v>
      </c>
      <c r="L12" s="5">
        <f t="shared" si="3"/>
        <v>0.6294277929155312</v>
      </c>
    </row>
    <row r="15" spans="7:12" ht="14.25">
      <c r="G15" s="3" t="s">
        <v>6</v>
      </c>
      <c r="H15" s="1">
        <f>H2/SUM(H2:H12)</f>
        <v>0.13414634146341467</v>
      </c>
      <c r="I15" s="1">
        <f>I2/SUM(I2:I12)</f>
        <v>0</v>
      </c>
      <c r="J15" s="1">
        <f>J2/SUM(J2:J12)</f>
        <v>0.14765075307647288</v>
      </c>
      <c r="K15" s="1">
        <f>K2/SUM(K2:K12)</f>
        <v>0.04498137933411772</v>
      </c>
      <c r="L15" s="1">
        <f>L2/SUM(L2:L12)</f>
        <v>0.12284730195177959</v>
      </c>
    </row>
    <row r="16" spans="8:12" ht="14.25">
      <c r="H16" s="1">
        <f aca="true" t="shared" si="4" ref="H16:L25">H3/SUM(H3:H13)</f>
        <v>0.1637323943661972</v>
      </c>
      <c r="I16" s="1">
        <f t="shared" si="4"/>
        <v>0.15310241552184375</v>
      </c>
      <c r="J16" s="1">
        <f t="shared" si="4"/>
        <v>0.17226056310707116</v>
      </c>
      <c r="K16" s="1">
        <f t="shared" si="4"/>
        <v>0.05195740164724232</v>
      </c>
      <c r="L16" s="1">
        <f t="shared" si="4"/>
        <v>0.14223385689354276</v>
      </c>
    </row>
    <row r="17" spans="8:12" ht="14.25">
      <c r="H17" s="1">
        <f t="shared" si="4"/>
        <v>0.19578947368421054</v>
      </c>
      <c r="I17" s="1">
        <f t="shared" si="4"/>
        <v>0.1802806073419181</v>
      </c>
      <c r="J17" s="1">
        <f t="shared" si="4"/>
        <v>0.2100744558651105</v>
      </c>
      <c r="K17" s="1">
        <f t="shared" si="4"/>
        <v>0</v>
      </c>
      <c r="L17" s="1">
        <f t="shared" si="4"/>
        <v>0.1866734486266531</v>
      </c>
    </row>
    <row r="18" spans="8:12" ht="14.25">
      <c r="H18" s="1">
        <f t="shared" si="4"/>
        <v>0.2332210096763224</v>
      </c>
      <c r="I18" s="1">
        <f t="shared" si="4"/>
        <v>0.11207502930832361</v>
      </c>
      <c r="J18" s="1">
        <f t="shared" si="4"/>
        <v>0.2425434389430676</v>
      </c>
      <c r="K18" s="1">
        <f t="shared" si="4"/>
        <v>0.07186944837268867</v>
      </c>
      <c r="L18" s="1">
        <f t="shared" si="4"/>
        <v>0.21410085768276213</v>
      </c>
    </row>
    <row r="19" spans="8:12" ht="14.25">
      <c r="H19" s="1">
        <f t="shared" si="4"/>
        <v>0.28013609489609</v>
      </c>
      <c r="I19" s="1">
        <f t="shared" si="4"/>
        <v>0.11650955292283721</v>
      </c>
      <c r="J19" s="1">
        <f t="shared" si="4"/>
        <v>0.2587741420015536</v>
      </c>
      <c r="K19" s="1">
        <f t="shared" si="4"/>
        <v>0.1909776279818432</v>
      </c>
      <c r="L19" s="1">
        <f t="shared" si="4"/>
        <v>0.21275253809926561</v>
      </c>
    </row>
    <row r="20" spans="8:12" ht="14.25">
      <c r="H20" s="1">
        <f t="shared" si="4"/>
        <v>0.3645035972446734</v>
      </c>
      <c r="I20" s="1">
        <f t="shared" si="4"/>
        <v>0.0873007576429241</v>
      </c>
      <c r="J20" s="1">
        <f t="shared" si="4"/>
        <v>0.31101077291018875</v>
      </c>
      <c r="K20" s="1">
        <f t="shared" si="4"/>
        <v>0.17616313675021697</v>
      </c>
      <c r="L20" s="1">
        <f t="shared" si="4"/>
        <v>0.21654358541897148</v>
      </c>
    </row>
    <row r="21" spans="8:12" ht="14.25">
      <c r="H21" s="1">
        <f t="shared" si="4"/>
        <v>0</v>
      </c>
      <c r="I21" s="1">
        <f t="shared" si="4"/>
        <v>0.16559777173464035</v>
      </c>
      <c r="J21" s="1">
        <f t="shared" si="4"/>
        <v>0.3973242450528638</v>
      </c>
      <c r="K21" s="1">
        <f t="shared" si="4"/>
        <v>0.24443821744856084</v>
      </c>
      <c r="L21" s="1">
        <f t="shared" si="4"/>
        <v>0.22780015799226055</v>
      </c>
    </row>
    <row r="22" spans="8:12" ht="14.25">
      <c r="H22" s="1">
        <f t="shared" si="4"/>
        <v>0.03909049050713443</v>
      </c>
      <c r="I22" s="1">
        <f t="shared" si="4"/>
        <v>0.15076120631944342</v>
      </c>
      <c r="J22" s="1">
        <f t="shared" si="4"/>
        <v>0.17022158677854315</v>
      </c>
      <c r="K22" s="1">
        <f t="shared" si="4"/>
        <v>0.25202142722819093</v>
      </c>
      <c r="L22" s="1">
        <f t="shared" si="4"/>
        <v>0</v>
      </c>
    </row>
    <row r="23" spans="8:12" ht="14.25">
      <c r="H23" s="1">
        <f t="shared" si="4"/>
        <v>0.07807342926257652</v>
      </c>
      <c r="I23" s="1">
        <f t="shared" si="4"/>
        <v>0.2555933278240784</v>
      </c>
      <c r="J23" s="1">
        <f t="shared" si="4"/>
        <v>0.017681750314557137</v>
      </c>
      <c r="K23" s="1">
        <f t="shared" si="4"/>
        <v>0.32001737100898064</v>
      </c>
      <c r="L23" s="1">
        <f t="shared" si="4"/>
        <v>0.08445189187741414</v>
      </c>
    </row>
    <row r="24" spans="8:12" ht="14.25">
      <c r="H24" s="1">
        <f t="shared" si="4"/>
        <v>0.17877962218502538</v>
      </c>
      <c r="I24" s="1">
        <f t="shared" si="4"/>
        <v>0.31687506423251904</v>
      </c>
      <c r="J24" s="1">
        <f t="shared" si="4"/>
        <v>0</v>
      </c>
      <c r="K24" s="1">
        <f t="shared" si="4"/>
        <v>0.3479602590323858</v>
      </c>
      <c r="L24" s="1">
        <f t="shared" si="4"/>
        <v>0.21046291801947614</v>
      </c>
    </row>
    <row r="25" spans="8:12" ht="14.25">
      <c r="H25" s="1">
        <f t="shared" si="4"/>
        <v>0.2637669447654665</v>
      </c>
      <c r="I25" s="1">
        <f t="shared" si="4"/>
        <v>0.4226867544960595</v>
      </c>
      <c r="J25" s="1">
        <f t="shared" si="4"/>
        <v>0.07291006192317706</v>
      </c>
      <c r="K25" s="1">
        <f t="shared" si="4"/>
        <v>0.2856961968188379</v>
      </c>
      <c r="L25" s="1">
        <f t="shared" si="4"/>
        <v>0.3223900784427847</v>
      </c>
    </row>
    <row r="28" spans="7:12" ht="14.25">
      <c r="G28" s="3" t="s">
        <v>7</v>
      </c>
      <c r="H28" s="1">
        <f>H15*LN(H15+0.001)</f>
        <v>-0.2684800956708543</v>
      </c>
      <c r="I28" s="1">
        <f>I15*LN(I15+0.001)</f>
        <v>0</v>
      </c>
      <c r="J28" s="1">
        <f>J15*LN(J15+0.001)</f>
        <v>-0.2814453191888006</v>
      </c>
      <c r="K28" s="1">
        <f>K15*LN(K15+0.001)</f>
        <v>-0.13852100157890865</v>
      </c>
      <c r="L28" s="1">
        <f>L15*LN(L15+0.001)</f>
        <v>-0.25659188537960304</v>
      </c>
    </row>
    <row r="29" spans="8:12" ht="14.25">
      <c r="H29" s="1">
        <f aca="true" t="shared" si="5" ref="H29:L38">H16*LN(H16+0.001)</f>
        <v>-0.29528039891752117</v>
      </c>
      <c r="I29" s="1">
        <f t="shared" si="5"/>
        <v>-0.2863226239928928</v>
      </c>
      <c r="J29" s="1">
        <f t="shared" si="5"/>
        <v>-0.301965648020652</v>
      </c>
      <c r="K29" s="1">
        <f t="shared" si="5"/>
        <v>-0.1526647410651444</v>
      </c>
      <c r="L29" s="1">
        <f t="shared" si="5"/>
        <v>-0.27639972889839465</v>
      </c>
    </row>
    <row r="30" spans="8:12" ht="14.25">
      <c r="H30" s="1">
        <f t="shared" si="5"/>
        <v>-0.318279437547255</v>
      </c>
      <c r="I30" s="1">
        <f t="shared" si="5"/>
        <v>-0.3078668393740466</v>
      </c>
      <c r="J30" s="1">
        <f t="shared" si="5"/>
        <v>-0.3267801300331824</v>
      </c>
      <c r="K30" s="1">
        <f t="shared" si="5"/>
        <v>0</v>
      </c>
      <c r="L30" s="1">
        <f t="shared" si="5"/>
        <v>-0.31231434957924475</v>
      </c>
    </row>
    <row r="31" spans="8:12" ht="14.25">
      <c r="H31" s="1">
        <f t="shared" si="5"/>
        <v>-0.3385179921551967</v>
      </c>
      <c r="I31" s="1">
        <f t="shared" si="5"/>
        <v>-0.24429035655684853</v>
      </c>
      <c r="J31" s="1">
        <f t="shared" si="5"/>
        <v>-0.34258289566834493</v>
      </c>
      <c r="K31" s="1">
        <f t="shared" si="5"/>
        <v>-0.18823225293353082</v>
      </c>
      <c r="L31" s="1">
        <f t="shared" si="5"/>
        <v>-0.3289977094269072</v>
      </c>
    </row>
    <row r="32" spans="8:12" ht="14.25">
      <c r="H32" s="1">
        <f t="shared" si="5"/>
        <v>-0.35546928600409605</v>
      </c>
      <c r="I32" s="1">
        <f t="shared" si="5"/>
        <v>-0.24947440796141362</v>
      </c>
      <c r="J32" s="1">
        <f t="shared" si="5"/>
        <v>-0.3488127182736722</v>
      </c>
      <c r="K32" s="1">
        <f t="shared" si="5"/>
        <v>-0.3151849767706651</v>
      </c>
      <c r="L32" s="1">
        <f t="shared" si="5"/>
        <v>-0.3282636133307745</v>
      </c>
    </row>
    <row r="33" spans="8:12" ht="14.25">
      <c r="H33" s="1">
        <f t="shared" si="5"/>
        <v>-0.366865273591047</v>
      </c>
      <c r="I33" s="1">
        <f t="shared" si="5"/>
        <v>-0.21187951420578258</v>
      </c>
      <c r="J33" s="1">
        <f t="shared" si="5"/>
        <v>-0.36223970955615503</v>
      </c>
      <c r="K33" s="1">
        <f t="shared" si="5"/>
        <v>-0.30488277401464337</v>
      </c>
      <c r="L33" s="1">
        <f t="shared" si="5"/>
        <v>-0.3303060693631341</v>
      </c>
    </row>
    <row r="34" spans="8:12" ht="14.25">
      <c r="H34" s="1">
        <f t="shared" si="5"/>
        <v>0</v>
      </c>
      <c r="I34" s="1">
        <f t="shared" si="5"/>
        <v>-0.29677984282408376</v>
      </c>
      <c r="J34" s="1">
        <f t="shared" si="5"/>
        <v>-0.36573256494508277</v>
      </c>
      <c r="K34" s="1">
        <f t="shared" si="5"/>
        <v>-0.34336481417808024</v>
      </c>
      <c r="L34" s="1">
        <f t="shared" si="5"/>
        <v>-0.33598389475884977</v>
      </c>
    </row>
    <row r="35" spans="8:12" ht="14.25">
      <c r="H35" s="1">
        <f t="shared" si="5"/>
        <v>-0.12573910179658554</v>
      </c>
      <c r="I35" s="1">
        <f t="shared" si="5"/>
        <v>-0.2842522648534203</v>
      </c>
      <c r="J35" s="1">
        <f t="shared" si="5"/>
        <v>-0.3004065001012904</v>
      </c>
      <c r="K35" s="1">
        <f t="shared" si="5"/>
        <v>-0.3463482845470552</v>
      </c>
      <c r="L35" s="1">
        <f t="shared" si="5"/>
        <v>0</v>
      </c>
    </row>
    <row r="36" spans="8:12" ht="14.25">
      <c r="H36" s="1">
        <f t="shared" si="5"/>
        <v>-0.1981018309856508</v>
      </c>
      <c r="I36" s="1">
        <f t="shared" si="5"/>
        <v>-0.3476741032774227</v>
      </c>
      <c r="J36" s="1">
        <f t="shared" si="5"/>
        <v>-0.07037704671972748</v>
      </c>
      <c r="K36" s="1">
        <f t="shared" si="5"/>
        <v>-0.36362295143092277</v>
      </c>
      <c r="L36" s="1">
        <f t="shared" si="5"/>
        <v>-0.20773490969935207</v>
      </c>
    </row>
    <row r="37" spans="8:12" ht="14.25">
      <c r="H37" s="1">
        <f t="shared" si="5"/>
        <v>-0.306790032879732</v>
      </c>
      <c r="I37" s="1">
        <f t="shared" si="5"/>
        <v>-0.36316951396537234</v>
      </c>
      <c r="J37" s="1">
        <f t="shared" si="5"/>
        <v>0</v>
      </c>
      <c r="K37" s="1">
        <f t="shared" si="5"/>
        <v>-0.3663315983315552</v>
      </c>
      <c r="L37" s="1">
        <f t="shared" si="5"/>
        <v>-0.3269974194504469</v>
      </c>
    </row>
    <row r="38" spans="8:12" ht="14.25">
      <c r="H38" s="1">
        <f t="shared" si="5"/>
        <v>-0.3505212891906776</v>
      </c>
      <c r="I38" s="1">
        <f t="shared" si="5"/>
        <v>-0.3629868506727998</v>
      </c>
      <c r="J38" s="1">
        <f t="shared" si="5"/>
        <v>-0.18992387995547474</v>
      </c>
      <c r="K38" s="1">
        <f t="shared" si="5"/>
        <v>-0.3569294499750677</v>
      </c>
      <c r="L38" s="1">
        <f t="shared" si="5"/>
        <v>-0.3639448736086064</v>
      </c>
    </row>
    <row r="41" spans="7:12" ht="14.25">
      <c r="G41" s="3" t="s">
        <v>8</v>
      </c>
      <c r="H41" s="1">
        <f>-1/LN(11)*SUM(H28:H38)</f>
        <v>1.2194213700276506</v>
      </c>
      <c r="I41" s="1">
        <f>-1/LN(11)*SUM(I28:I38)</f>
        <v>1.2322040712962077</v>
      </c>
      <c r="J41" s="1">
        <f>-1/LN(11)*SUM(J28:J38)</f>
        <v>1.2053347138423642</v>
      </c>
      <c r="K41" s="1">
        <f>-1/LN(11)*SUM(K28:K38)</f>
        <v>1.1994197067118584</v>
      </c>
      <c r="L41" s="1">
        <f>-1/LN(11)*SUM(L28:L38)</f>
        <v>1.279261228917419</v>
      </c>
    </row>
    <row r="42" spans="7:13" ht="14.25">
      <c r="G42" s="4" t="s">
        <v>9</v>
      </c>
      <c r="H42" s="4">
        <f>1-H41</f>
        <v>-0.2194213700276506</v>
      </c>
      <c r="I42" s="4">
        <f>1-I41</f>
        <v>-0.23220407129620768</v>
      </c>
      <c r="J42" s="4">
        <f>1-J41</f>
        <v>-0.20533471384236424</v>
      </c>
      <c r="K42" s="4">
        <f>1-K41</f>
        <v>-0.19941970671185838</v>
      </c>
      <c r="L42" s="4">
        <f>1-L41</f>
        <v>-0.279261228917419</v>
      </c>
      <c r="M42" s="1">
        <f>SUM(H42:L42)</f>
        <v>-1.1356410907955</v>
      </c>
    </row>
    <row r="44" spans="7:12" ht="14.25">
      <c r="G44" s="3" t="s">
        <v>10</v>
      </c>
      <c r="H44" s="1">
        <f>H42/$M$42</f>
        <v>0.1932136586163408</v>
      </c>
      <c r="I44" s="1">
        <f>I42/$M$42</f>
        <v>0.20446959270692833</v>
      </c>
      <c r="J44" s="1">
        <f>J42/$M$42</f>
        <v>0.18080951412081284</v>
      </c>
      <c r="K44" s="1">
        <f>K42/$M$42</f>
        <v>0.1756009960613241</v>
      </c>
      <c r="L44" s="1">
        <f>L42/$M$42</f>
        <v>0.24590623849459392</v>
      </c>
    </row>
    <row r="46" spans="7:13" ht="14.25">
      <c r="G46" s="6" t="s">
        <v>17</v>
      </c>
      <c r="H46" s="1">
        <f>H2*H$44</f>
        <v>0.18282582750793538</v>
      </c>
      <c r="I46" s="1">
        <f>I2*I$44</f>
        <v>0</v>
      </c>
      <c r="J46" s="1">
        <f>J2*J$44</f>
        <v>0.1801243676469795</v>
      </c>
      <c r="K46" s="1">
        <f>K2*K$44</f>
        <v>0.048337710895226704</v>
      </c>
      <c r="L46" s="1">
        <f>L2*L$44</f>
        <v>0.2150842031519473</v>
      </c>
      <c r="M46" s="1">
        <f>SUM(H46:L46)</f>
        <v>0.6263721092020889</v>
      </c>
    </row>
    <row r="47" spans="8:13" ht="14.25">
      <c r="H47" s="1">
        <f>H3*H$44</f>
        <v>0.1932136586163408</v>
      </c>
      <c r="I47" s="1">
        <f>I3*I$44</f>
        <v>0.20446959270692833</v>
      </c>
      <c r="J47" s="1">
        <f>J3*J$44</f>
        <v>0.17911841894567837</v>
      </c>
      <c r="K47" s="1">
        <f>K3*K$44</f>
        <v>0.05332275437857006</v>
      </c>
      <c r="L47" s="1">
        <f>L3*L$44</f>
        <v>0.21843442438484362</v>
      </c>
      <c r="M47" s="1">
        <f aca="true" t="shared" si="6" ref="M47:M56">SUM(H47:L47)</f>
        <v>0.8485588490323611</v>
      </c>
    </row>
    <row r="48" spans="8:13" ht="14.25">
      <c r="H48" s="1">
        <f>H4*H$44</f>
        <v>0.1932136586163408</v>
      </c>
      <c r="I48" s="1">
        <f>I4*I$44</f>
        <v>0.20390439927609913</v>
      </c>
      <c r="J48" s="1">
        <f>J4*J$44</f>
        <v>0.18080951412081284</v>
      </c>
      <c r="K48" s="1">
        <f>K4*K$44</f>
        <v>0</v>
      </c>
      <c r="L48" s="1">
        <f>L4*L$44</f>
        <v>0.24590623849459392</v>
      </c>
      <c r="M48" s="1">
        <f t="shared" si="6"/>
        <v>0.8238338105078467</v>
      </c>
    </row>
    <row r="49" spans="8:13" ht="14.25">
      <c r="H49" s="1">
        <f>H5*H$44</f>
        <v>0.1911360923946597</v>
      </c>
      <c r="I49" s="1">
        <f>I5*I$44</f>
        <v>0.10390863843707406</v>
      </c>
      <c r="J49" s="1">
        <f>J5*J$44</f>
        <v>0.1713762637913616</v>
      </c>
      <c r="K49" s="1">
        <f>K5*K$44</f>
        <v>0.07049345971008607</v>
      </c>
      <c r="L49" s="1">
        <f>L5*L$44</f>
        <v>0.23585557479590477</v>
      </c>
      <c r="M49" s="1">
        <f t="shared" si="6"/>
        <v>0.7727700291290862</v>
      </c>
    </row>
    <row r="50" spans="8:13" ht="14.25">
      <c r="H50" s="1">
        <f>H6*H$44</f>
        <v>0.18490339372961648</v>
      </c>
      <c r="I50" s="1">
        <f>I6*I$44</f>
        <v>0.09956099666146419</v>
      </c>
      <c r="J50" s="1">
        <f>J6*J$44</f>
        <v>0.14655667269579675</v>
      </c>
      <c r="K50" s="1">
        <f>K6*K$44</f>
        <v>0.1756009960613241</v>
      </c>
      <c r="L50" s="1">
        <f>L6*L$44</f>
        <v>0.19163265452167264</v>
      </c>
      <c r="M50" s="1">
        <f t="shared" si="6"/>
        <v>0.7982547136698742</v>
      </c>
    </row>
    <row r="51" spans="8:13" ht="14.25">
      <c r="H51" s="1">
        <f>H7*H$44</f>
        <v>0.18698095995129754</v>
      </c>
      <c r="I51" s="1">
        <f>I7*I$44</f>
        <v>0.06912750423219569</v>
      </c>
      <c r="J51" s="1">
        <f>J7*J$44</f>
        <v>0.14237343726256943</v>
      </c>
      <c r="K51" s="1">
        <f>K7*K$44</f>
        <v>0.1310448765992645</v>
      </c>
      <c r="L51" s="1">
        <f>L7*L$44</f>
        <v>0.16349079616534312</v>
      </c>
      <c r="M51" s="1">
        <f t="shared" si="6"/>
        <v>0.6930175742106703</v>
      </c>
    </row>
    <row r="52" spans="8:13" ht="14.25">
      <c r="H52" s="1">
        <f>H8*H$44</f>
        <v>0</v>
      </c>
      <c r="I52" s="1">
        <f>I8*I$44</f>
        <v>0.12347302642731807</v>
      </c>
      <c r="J52" s="1">
        <f>J8*J$44</f>
        <v>0.14274162345177893</v>
      </c>
      <c r="K52" s="1">
        <f>K8*K$44</f>
        <v>0.15288611162968585</v>
      </c>
      <c r="L52" s="1">
        <f>L8*L$44</f>
        <v>0.14673969000086123</v>
      </c>
      <c r="M52" s="1">
        <f t="shared" si="6"/>
        <v>0.565840451509644</v>
      </c>
    </row>
    <row r="53" spans="8:13" ht="14.25">
      <c r="H53" s="1">
        <f aca="true" t="shared" si="7" ref="H53:L54">H9*H$44</f>
        <v>0.01662052977344867</v>
      </c>
      <c r="I53" s="1">
        <f t="shared" si="7"/>
        <v>0.09738717577365927</v>
      </c>
      <c r="J53" s="1">
        <f t="shared" si="7"/>
        <v>0.04482010521723265</v>
      </c>
      <c r="K53" s="1">
        <f t="shared" si="7"/>
        <v>0.12755027899439708</v>
      </c>
      <c r="L53" s="1">
        <f t="shared" si="7"/>
        <v>0</v>
      </c>
      <c r="M53" s="1">
        <f t="shared" si="6"/>
        <v>0.2863780897587377</v>
      </c>
    </row>
    <row r="54" spans="8:13" ht="14.25">
      <c r="H54" s="1">
        <f>H10*H$44</f>
        <v>0.03739619199025951</v>
      </c>
      <c r="I54" s="1">
        <f t="shared" si="7"/>
        <v>0.14477647112780598</v>
      </c>
      <c r="J54" s="1">
        <f t="shared" si="7"/>
        <v>0.00485749640233624</v>
      </c>
      <c r="K54" s="1">
        <f t="shared" si="7"/>
        <v>0.1310448765992645</v>
      </c>
      <c r="L54" s="1">
        <f t="shared" si="7"/>
        <v>0.05092336274002489</v>
      </c>
      <c r="M54" s="1">
        <f t="shared" si="6"/>
        <v>0.36899839885969116</v>
      </c>
    </row>
    <row r="55" spans="8:13" ht="14.25">
      <c r="H55" s="1">
        <f>H11*H$44</f>
        <v>0.07894751642388119</v>
      </c>
      <c r="I55" s="1">
        <f>I11*I$44</f>
        <v>0.1443417069502451</v>
      </c>
      <c r="J55" s="1">
        <f>J11*J$44</f>
        <v>0</v>
      </c>
      <c r="K55" s="1">
        <f>K11*K$44</f>
        <v>0.11182458977249374</v>
      </c>
      <c r="L55" s="1">
        <f>L11*L$44</f>
        <v>0.1279784510966415</v>
      </c>
      <c r="M55" s="1">
        <f t="shared" si="6"/>
        <v>0.46309226424326155</v>
      </c>
    </row>
    <row r="56" spans="8:13" ht="14.25">
      <c r="H56" s="1">
        <f>H12*H$44</f>
        <v>0.09764561241901094</v>
      </c>
      <c r="I56" s="1">
        <f>I12*I$44</f>
        <v>0.14455908903902553</v>
      </c>
      <c r="J56" s="1">
        <f>J12*J$44</f>
        <v>0.027157413316093355</v>
      </c>
      <c r="K56" s="1">
        <f>K12*K$44</f>
        <v>0.07251036671773532</v>
      </c>
      <c r="L56" s="1">
        <f>L12*L$44</f>
        <v>0.15478022095981248</v>
      </c>
      <c r="M56" s="1">
        <f t="shared" si="6"/>
        <v>0.4966527024516776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Dapeng</cp:lastModifiedBy>
  <dcterms:created xsi:type="dcterms:W3CDTF">2018-08-08T02:10:28Z</dcterms:created>
  <dcterms:modified xsi:type="dcterms:W3CDTF">2018-08-14T06:14:04Z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