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codeName="ThisWorkbook" defaultThemeVersion="124226"/>
  <xr:revisionPtr revIDLastSave="0" documentId="8_{03577122-9AD2-4652-9933-8428EABC7A52}" xr6:coauthVersionLast="47" xr6:coauthVersionMax="47" xr10:uidLastSave="{00000000-0000-0000-0000-000000000000}"/>
  <bookViews>
    <workbookView xWindow="-120" yWindow="-120" windowWidth="38640" windowHeight="21240" activeTab="12" xr2:uid="{00000000-000D-0000-FFFF-FFFF00000000}"/>
  </bookViews>
  <sheets>
    <sheet name="原始变量" sheetId="5" r:id="rId1"/>
    <sheet name="原始变量分布" sheetId="1" r:id="rId2"/>
    <sheet name="分箱变量分析" sheetId="2" r:id="rId3"/>
    <sheet name="变量AR和KS分析" sheetId="6" r:id="rId4"/>
    <sheet name="相关性分析" sheetId="7" r:id="rId5"/>
    <sheet name="逻辑回归结果" sheetId="4" r:id="rId6"/>
    <sheet name="最终模型" sheetId="8" r:id="rId7"/>
    <sheet name="分值设计" sheetId="9" state="hidden" r:id="rId8"/>
    <sheet name="分值体系设计" sheetId="14" r:id="rId9"/>
    <sheet name="征信变量分析" sheetId="10" r:id="rId10"/>
    <sheet name="信用卡使用情况" sheetId="11" r:id="rId11"/>
    <sheet name="信用卡额度使用率" sheetId="12" r:id="rId12"/>
    <sheet name="贷款时间间隔" sheetId="13" r:id="rId13"/>
  </sheets>
  <definedNames>
    <definedName name="_AMO_UniqueIdentifier" hidden="1">"'29941fcc-80a6-4d6e-b478-4d5d85138f9f'"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4" l="1"/>
  <c r="I4" i="14"/>
  <c r="I2" i="14"/>
  <c r="H5" i="9"/>
  <c r="H4" i="9"/>
  <c r="H2" i="9"/>
  <c r="C12" i="4"/>
  <c r="G9" i="4" s="1"/>
  <c r="G11" i="4"/>
  <c r="G10" i="4"/>
  <c r="G96" i="2"/>
  <c r="F96" i="2"/>
  <c r="E96" i="2"/>
  <c r="G95" i="2"/>
  <c r="F95" i="2"/>
  <c r="E95" i="2"/>
  <c r="G94" i="2"/>
  <c r="F94" i="2"/>
  <c r="E94" i="2"/>
  <c r="E89" i="2"/>
  <c r="G88" i="2"/>
  <c r="F88" i="2"/>
  <c r="E88" i="2"/>
  <c r="G87" i="2"/>
  <c r="F87" i="2"/>
  <c r="E87" i="2"/>
  <c r="E82" i="2"/>
  <c r="H81" i="2"/>
  <c r="I81" i="2" s="1"/>
  <c r="G81" i="2"/>
  <c r="F81" i="2"/>
  <c r="E81" i="2"/>
  <c r="I80" i="2"/>
  <c r="K80" i="2" s="1"/>
  <c r="L80" i="2" s="1"/>
  <c r="H80" i="2"/>
  <c r="G80" i="2"/>
  <c r="F80" i="2"/>
  <c r="E80" i="2"/>
  <c r="H79" i="2"/>
  <c r="I79" i="2" s="1"/>
  <c r="G79" i="2"/>
  <c r="F79" i="2"/>
  <c r="E79" i="2"/>
  <c r="E74" i="2"/>
  <c r="G73" i="2"/>
  <c r="H73" i="2" s="1"/>
  <c r="I73" i="2" s="1"/>
  <c r="F73" i="2"/>
  <c r="E73" i="2"/>
  <c r="G72" i="2"/>
  <c r="H72" i="2" s="1"/>
  <c r="I72" i="2" s="1"/>
  <c r="F72" i="2"/>
  <c r="E72" i="2"/>
  <c r="E67" i="2"/>
  <c r="G66" i="2"/>
  <c r="F66" i="2"/>
  <c r="H66" i="2" s="1"/>
  <c r="I66" i="2" s="1"/>
  <c r="K66" i="2" s="1"/>
  <c r="L66" i="2" s="1"/>
  <c r="E66" i="2"/>
  <c r="K65" i="2"/>
  <c r="L65" i="2" s="1"/>
  <c r="G65" i="2"/>
  <c r="F65" i="2"/>
  <c r="H65" i="2" s="1"/>
  <c r="I65" i="2" s="1"/>
  <c r="J65" i="2" s="1"/>
  <c r="E65" i="2"/>
  <c r="E60" i="2"/>
  <c r="G59" i="2"/>
  <c r="F59" i="2"/>
  <c r="E59" i="2"/>
  <c r="G58" i="2"/>
  <c r="F58" i="2"/>
  <c r="E58" i="2"/>
  <c r="G57" i="2"/>
  <c r="F57" i="2"/>
  <c r="E57" i="2"/>
  <c r="E52" i="2"/>
  <c r="G51" i="2"/>
  <c r="F51" i="2"/>
  <c r="E51" i="2"/>
  <c r="G50" i="2"/>
  <c r="F50" i="2"/>
  <c r="E50" i="2"/>
  <c r="E45" i="2"/>
  <c r="G44" i="2"/>
  <c r="F44" i="2"/>
  <c r="E44" i="2"/>
  <c r="G43" i="2"/>
  <c r="F43" i="2"/>
  <c r="E43" i="2"/>
  <c r="E38" i="2"/>
  <c r="G37" i="2"/>
  <c r="F37" i="2"/>
  <c r="H37" i="2" s="1"/>
  <c r="I37" i="2" s="1"/>
  <c r="K37" i="2" s="1"/>
  <c r="L37" i="2" s="1"/>
  <c r="E37" i="2"/>
  <c r="G36" i="2"/>
  <c r="F36" i="2"/>
  <c r="E36" i="2"/>
  <c r="E31" i="2"/>
  <c r="H30" i="2"/>
  <c r="I30" i="2" s="1"/>
  <c r="K30" i="2" s="1"/>
  <c r="L30" i="2" s="1"/>
  <c r="G30" i="2"/>
  <c r="F30" i="2"/>
  <c r="E30" i="2"/>
  <c r="G29" i="2"/>
  <c r="F29" i="2"/>
  <c r="E29" i="2"/>
  <c r="G28" i="2"/>
  <c r="F28" i="2"/>
  <c r="E28" i="2"/>
  <c r="E23" i="2"/>
  <c r="I22" i="2"/>
  <c r="K22" i="2" s="1"/>
  <c r="L22" i="2" s="1"/>
  <c r="H22" i="2"/>
  <c r="G22" i="2"/>
  <c r="F22" i="2"/>
  <c r="E22" i="2"/>
  <c r="H21" i="2"/>
  <c r="I21" i="2" s="1"/>
  <c r="G21" i="2"/>
  <c r="F21" i="2"/>
  <c r="E21" i="2"/>
  <c r="E16" i="2"/>
  <c r="G15" i="2"/>
  <c r="H15" i="2" s="1"/>
  <c r="I15" i="2" s="1"/>
  <c r="F15" i="2"/>
  <c r="E15" i="2"/>
  <c r="G14" i="2"/>
  <c r="H14" i="2" s="1"/>
  <c r="I14" i="2" s="1"/>
  <c r="F14" i="2"/>
  <c r="E14" i="2"/>
  <c r="G9" i="2"/>
  <c r="F9" i="2"/>
  <c r="E9" i="2"/>
  <c r="G8" i="2"/>
  <c r="F8" i="2"/>
  <c r="E8" i="2"/>
  <c r="G7" i="2"/>
  <c r="F7" i="2"/>
  <c r="E7" i="2"/>
  <c r="O3" i="2"/>
  <c r="K96" i="2" s="1"/>
  <c r="L96" i="2" s="1"/>
  <c r="O2" i="2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0" i="1"/>
  <c r="E289" i="1"/>
  <c r="E284" i="1"/>
  <c r="E283" i="1"/>
  <c r="E278" i="1"/>
  <c r="E277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36" i="1"/>
  <c r="E235" i="1"/>
  <c r="E234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5" i="1"/>
  <c r="E124" i="1"/>
  <c r="E123" i="1"/>
  <c r="E118" i="1"/>
  <c r="E117" i="1"/>
  <c r="E116" i="1"/>
  <c r="E111" i="1"/>
  <c r="E110" i="1"/>
  <c r="E109" i="1"/>
  <c r="E108" i="1"/>
  <c r="E107" i="1"/>
  <c r="E106" i="1"/>
  <c r="E105" i="1"/>
  <c r="E104" i="1"/>
  <c r="E103" i="1"/>
  <c r="E98" i="1"/>
  <c r="E97" i="1"/>
  <c r="E96" i="1"/>
  <c r="E95" i="1"/>
  <c r="E94" i="1"/>
  <c r="E93" i="1"/>
  <c r="E88" i="1"/>
  <c r="E87" i="1"/>
  <c r="E86" i="1"/>
  <c r="E85" i="1"/>
  <c r="E84" i="1"/>
  <c r="E83" i="1"/>
  <c r="E82" i="1"/>
  <c r="E77" i="1"/>
  <c r="E76" i="1"/>
  <c r="E75" i="1"/>
  <c r="E74" i="1"/>
  <c r="E73" i="1"/>
  <c r="E72" i="1"/>
  <c r="E66" i="1"/>
  <c r="E65" i="1"/>
  <c r="E64" i="1"/>
  <c r="E63" i="1"/>
  <c r="E62" i="1"/>
  <c r="E61" i="1"/>
  <c r="E60" i="1"/>
  <c r="E59" i="1"/>
  <c r="E58" i="1"/>
  <c r="E57" i="1"/>
  <c r="E52" i="1"/>
  <c r="E51" i="1"/>
  <c r="E50" i="1"/>
  <c r="E49" i="1"/>
  <c r="E48" i="1"/>
  <c r="E47" i="1"/>
  <c r="E46" i="1"/>
  <c r="E45" i="1"/>
  <c r="E44" i="1"/>
  <c r="E43" i="1"/>
  <c r="E38" i="1"/>
  <c r="E37" i="1"/>
  <c r="E36" i="1"/>
  <c r="E35" i="1"/>
  <c r="E34" i="1"/>
  <c r="E33" i="1"/>
  <c r="E28" i="1"/>
  <c r="E27" i="1"/>
  <c r="E26" i="1"/>
  <c r="E25" i="1"/>
  <c r="E20" i="1"/>
  <c r="E19" i="1"/>
  <c r="E18" i="1"/>
  <c r="E17" i="1"/>
  <c r="E16" i="1"/>
  <c r="E15" i="1"/>
  <c r="E10" i="1"/>
  <c r="E9" i="1"/>
  <c r="E8" i="1"/>
  <c r="K14" i="2" l="1"/>
  <c r="L14" i="2" s="1"/>
  <c r="J14" i="2"/>
  <c r="K21" i="2"/>
  <c r="L21" i="2" s="1"/>
  <c r="J21" i="2"/>
  <c r="K15" i="2"/>
  <c r="L15" i="2" s="1"/>
  <c r="J15" i="2"/>
  <c r="K72" i="2"/>
  <c r="L72" i="2" s="1"/>
  <c r="J72" i="2"/>
  <c r="K81" i="2"/>
  <c r="L81" i="2" s="1"/>
  <c r="J81" i="2"/>
  <c r="K79" i="2"/>
  <c r="L79" i="2" s="1"/>
  <c r="J79" i="2"/>
  <c r="K73" i="2"/>
  <c r="L73" i="2" s="1"/>
  <c r="J73" i="2"/>
  <c r="J96" i="2"/>
  <c r="H96" i="2"/>
  <c r="J22" i="2"/>
  <c r="J80" i="2"/>
  <c r="H94" i="2"/>
  <c r="I94" i="2" s="1"/>
  <c r="K94" i="2" s="1"/>
  <c r="L94" i="2" s="1"/>
  <c r="H44" i="2"/>
  <c r="I44" i="2" s="1"/>
  <c r="K44" i="2" s="1"/>
  <c r="L44" i="2" s="1"/>
  <c r="J8" i="2"/>
  <c r="H8" i="2"/>
  <c r="I8" i="2" s="1"/>
  <c r="K8" i="2" s="1"/>
  <c r="L8" i="2" s="1"/>
  <c r="H29" i="2"/>
  <c r="I29" i="2" s="1"/>
  <c r="K29" i="2" s="1"/>
  <c r="L29" i="2" s="1"/>
  <c r="H87" i="2"/>
  <c r="I87" i="2" s="1"/>
  <c r="K87" i="2" s="1"/>
  <c r="L87" i="2" s="1"/>
  <c r="J37" i="2"/>
  <c r="H51" i="2"/>
  <c r="I51" i="2" s="1"/>
  <c r="K51" i="2" s="1"/>
  <c r="L51" i="2" s="1"/>
  <c r="J50" i="2"/>
  <c r="H50" i="2"/>
  <c r="I50" i="2" s="1"/>
  <c r="K50" i="2" s="1"/>
  <c r="L50" i="2" s="1"/>
  <c r="H43" i="2"/>
  <c r="I43" i="2" s="1"/>
  <c r="K43" i="2" s="1"/>
  <c r="L43" i="2" s="1"/>
  <c r="J66" i="2"/>
  <c r="H95" i="2"/>
  <c r="I95" i="2" s="1"/>
  <c r="K95" i="2" s="1"/>
  <c r="L95" i="2" s="1"/>
  <c r="H28" i="2"/>
  <c r="I28" i="2" s="1"/>
  <c r="K28" i="2" s="1"/>
  <c r="L28" i="2" s="1"/>
  <c r="H36" i="2"/>
  <c r="I36" i="2" s="1"/>
  <c r="K36" i="2" s="1"/>
  <c r="L36" i="2" s="1"/>
  <c r="J88" i="2"/>
  <c r="J7" i="2"/>
  <c r="H7" i="2"/>
  <c r="I7" i="2" s="1"/>
  <c r="K7" i="2" s="1"/>
  <c r="L7" i="2" s="1"/>
  <c r="J30" i="2"/>
  <c r="H88" i="2"/>
  <c r="I88" i="2" s="1"/>
  <c r="K88" i="2" s="1"/>
  <c r="L88" i="2" s="1"/>
  <c r="F20" i="14"/>
  <c r="G20" i="14" s="1"/>
  <c r="F28" i="14"/>
  <c r="G28" i="14" s="1"/>
  <c r="F9" i="14"/>
  <c r="G9" i="14" s="1"/>
  <c r="F29" i="14"/>
  <c r="G29" i="14" s="1"/>
  <c r="F33" i="14"/>
  <c r="G33" i="14" s="1"/>
  <c r="F41" i="14"/>
  <c r="G41" i="14" s="1"/>
  <c r="F3" i="14"/>
  <c r="G3" i="14" s="1"/>
  <c r="H57" i="2"/>
  <c r="I57" i="2" s="1"/>
  <c r="K57" i="2" s="1"/>
  <c r="L57" i="2" s="1"/>
  <c r="H58" i="2"/>
  <c r="I58" i="2" s="1"/>
  <c r="K58" i="2" s="1"/>
  <c r="L58" i="2" s="1"/>
  <c r="H59" i="2"/>
  <c r="I59" i="2" s="1"/>
  <c r="K59" i="2" s="1"/>
  <c r="L59" i="2" s="1"/>
  <c r="F6" i="14"/>
  <c r="G6" i="14" s="1"/>
  <c r="F14" i="14"/>
  <c r="G14" i="14" s="1"/>
  <c r="F34" i="14"/>
  <c r="G34" i="14" s="1"/>
  <c r="F38" i="14"/>
  <c r="G38" i="14" s="1"/>
  <c r="G8" i="4"/>
  <c r="H3" i="9"/>
  <c r="E13" i="9" s="1"/>
  <c r="I3" i="14"/>
  <c r="F2" i="14" s="1"/>
  <c r="G2" i="14" s="1"/>
  <c r="E18" i="9"/>
  <c r="F15" i="14"/>
  <c r="G15" i="14" s="1"/>
  <c r="F19" i="14"/>
  <c r="G19" i="14" s="1"/>
  <c r="F23" i="14"/>
  <c r="G23" i="14" s="1"/>
  <c r="F31" i="14"/>
  <c r="G31" i="14" s="1"/>
  <c r="E29" i="9" l="1"/>
  <c r="E27" i="9"/>
  <c r="E10" i="9"/>
  <c r="E21" i="9"/>
  <c r="F16" i="14"/>
  <c r="G16" i="14" s="1"/>
  <c r="J57" i="2"/>
  <c r="J51" i="2"/>
  <c r="E32" i="9"/>
  <c r="E19" i="9"/>
  <c r="E4" i="9"/>
  <c r="E30" i="9"/>
  <c r="F30" i="14"/>
  <c r="G30" i="14" s="1"/>
  <c r="E24" i="9"/>
  <c r="E31" i="9"/>
  <c r="F25" i="14"/>
  <c r="G25" i="14" s="1"/>
  <c r="F12" i="14"/>
  <c r="G12" i="14" s="1"/>
  <c r="J43" i="2"/>
  <c r="J94" i="2"/>
  <c r="E5" i="9"/>
  <c r="E28" i="9"/>
  <c r="E20" i="9"/>
  <c r="E12" i="9"/>
  <c r="F11" i="14"/>
  <c r="G11" i="14" s="1"/>
  <c r="E22" i="9"/>
  <c r="E23" i="9"/>
  <c r="F21" i="14"/>
  <c r="G21" i="14" s="1"/>
  <c r="F40" i="14"/>
  <c r="G40" i="14" s="1"/>
  <c r="F8" i="14"/>
  <c r="G8" i="14" s="1"/>
  <c r="J87" i="2"/>
  <c r="E11" i="9"/>
  <c r="F26" i="14"/>
  <c r="G26" i="14" s="1"/>
  <c r="F39" i="14"/>
  <c r="G39" i="14" s="1"/>
  <c r="E33" i="9"/>
  <c r="F22" i="14"/>
  <c r="G22" i="14" s="1"/>
  <c r="E8" i="9"/>
  <c r="F17" i="14"/>
  <c r="G17" i="14" s="1"/>
  <c r="F36" i="14"/>
  <c r="G36" i="14" s="1"/>
  <c r="F43" i="14"/>
  <c r="G43" i="14" s="1"/>
  <c r="J28" i="2"/>
  <c r="J58" i="2"/>
  <c r="E16" i="9"/>
  <c r="F7" i="14"/>
  <c r="G7" i="14" s="1"/>
  <c r="E14" i="9"/>
  <c r="E15" i="9"/>
  <c r="F35" i="14"/>
  <c r="G35" i="14" s="1"/>
  <c r="F4" i="14"/>
  <c r="G4" i="14" s="1"/>
  <c r="E25" i="9"/>
  <c r="E6" i="9"/>
  <c r="F18" i="14"/>
  <c r="G18" i="14" s="1"/>
  <c r="E3" i="9"/>
  <c r="E7" i="9"/>
  <c r="F13" i="14"/>
  <c r="G13" i="14" s="1"/>
  <c r="F32" i="14"/>
  <c r="G32" i="14" s="1"/>
  <c r="J59" i="2"/>
  <c r="E35" i="9"/>
  <c r="J29" i="2"/>
  <c r="E17" i="9"/>
  <c r="E34" i="9"/>
  <c r="E2" i="9"/>
  <c r="F27" i="14"/>
  <c r="G27" i="14" s="1"/>
  <c r="E26" i="9"/>
  <c r="E9" i="9"/>
  <c r="F42" i="14"/>
  <c r="G42" i="14" s="1"/>
  <c r="F10" i="14"/>
  <c r="G10" i="14" s="1"/>
  <c r="F37" i="14"/>
  <c r="G37" i="14" s="1"/>
  <c r="F5" i="14"/>
  <c r="G5" i="14" s="1"/>
  <c r="F24" i="14"/>
  <c r="G24" i="14" s="1"/>
  <c r="J95" i="2"/>
  <c r="J36" i="2"/>
  <c r="J4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I96" authorId="0" shapeId="0" xr:uid="{00000000-0006-0000-0200-000001000000}">
      <text>
        <r>
          <rPr>
            <b/>
            <sz val="9"/>
            <color indexed="81"/>
            <rFont val="宋体"/>
            <family val="3"/>
            <charset val="134"/>
          </rPr>
          <t>专家修正</t>
        </r>
        <r>
          <rPr>
            <b/>
            <sz val="9"/>
            <color indexed="81"/>
            <rFont val="Tahoma"/>
            <family val="2"/>
          </rPr>
          <t>WOE</t>
        </r>
        <r>
          <rPr>
            <b/>
            <sz val="9"/>
            <color indexed="81"/>
            <rFont val="宋体"/>
            <family val="3"/>
            <charset val="134"/>
          </rPr>
          <t>值</t>
        </r>
      </text>
    </comment>
  </commentList>
</comments>
</file>

<file path=xl/sharedStrings.xml><?xml version="1.0" encoding="utf-8"?>
<sst xmlns="http://schemas.openxmlformats.org/spreadsheetml/2006/main" count="942" uniqueCount="546">
  <si>
    <t>表 - STD_ZX_SEX * is_bad</t>
  </si>
  <si>
    <t>STD_ZX_SEX(性别)</t>
  </si>
  <si>
    <t>is_bad(是否坏客户)</t>
  </si>
  <si>
    <t>合计</t>
  </si>
  <si>
    <t>男性</t>
  </si>
  <si>
    <t>女性</t>
  </si>
  <si>
    <t>表 - INDIV_POL_ST * is_bad</t>
  </si>
  <si>
    <t>INDIV_POL_ST(政治面貌)</t>
  </si>
  <si>
    <t>(null)</t>
  </si>
  <si>
    <t>民进会员</t>
  </si>
  <si>
    <t>其他</t>
  </si>
  <si>
    <t>群众</t>
  </si>
  <si>
    <t>中共党员</t>
  </si>
  <si>
    <t>表 - AGRI_FLG * is_bad</t>
  </si>
  <si>
    <t>AGRI_FLG(是否农户)</t>
  </si>
  <si>
    <t>否</t>
  </si>
  <si>
    <t>是</t>
  </si>
  <si>
    <t>表 - INDIV_DGR * is_bad</t>
  </si>
  <si>
    <t>INDIV_DGR(最高学位)</t>
  </si>
  <si>
    <t>博士</t>
  </si>
  <si>
    <t>硕士</t>
  </si>
  <si>
    <t>未知</t>
  </si>
  <si>
    <t>学士</t>
  </si>
  <si>
    <t>表 - INDIV_EDT * is_bad</t>
  </si>
  <si>
    <t>INDIV_EDT(最高学历)</t>
  </si>
  <si>
    <t>初中</t>
  </si>
  <si>
    <t>大学本科（简称"大学"）</t>
  </si>
  <si>
    <t>大学专科和专科学校（简称"大专"</t>
  </si>
  <si>
    <t>高中</t>
  </si>
  <si>
    <t>技术学校</t>
  </si>
  <si>
    <t>小学</t>
  </si>
  <si>
    <t>研究生</t>
  </si>
  <si>
    <t>中等专业学校或中等技术学校</t>
  </si>
  <si>
    <t>表 - INDIV_OCC * is_bad</t>
  </si>
  <si>
    <t>INDIV_OCC(职业)</t>
  </si>
  <si>
    <t>办事人员和有关人员</t>
  </si>
  <si>
    <t>不便分类的其他从业人员</t>
  </si>
  <si>
    <t>国家机关、党群组织、企业、事业</t>
  </si>
  <si>
    <t>农、林、牧、渔、水利业生产人员</t>
  </si>
  <si>
    <t>商业、服务业人员</t>
  </si>
  <si>
    <t>生产、运输设备操作人员及有关人</t>
  </si>
  <si>
    <t>专业技术人员</t>
  </si>
  <si>
    <t>表 - INDIV_COM_JOB_TTL * is_bad</t>
  </si>
  <si>
    <t>INDIV_COM_JOB_TTL(职务)</t>
  </si>
  <si>
    <t>高级领导(行政局级及局级以上领导或大公司高级管理人员)</t>
  </si>
  <si>
    <t>一般员工</t>
  </si>
  <si>
    <t>中级领导(行政局级以下领导或大公司中级管理人员)</t>
  </si>
  <si>
    <t>表 - INDIV_CRTFCTN * is_bad</t>
  </si>
  <si>
    <t>INDIV_CRTFCTN(职称)</t>
  </si>
  <si>
    <t>初级</t>
  </si>
  <si>
    <t>高级</t>
  </si>
  <si>
    <t>无</t>
  </si>
  <si>
    <t>中级</t>
  </si>
  <si>
    <t>表 - MARITAL_STATUS * is_bad</t>
  </si>
  <si>
    <t>MARITAL_STATUS(婚姻状况)</t>
  </si>
  <si>
    <t>离婚</t>
  </si>
  <si>
    <t>未婚</t>
  </si>
  <si>
    <t>未说明的婚姻状况</t>
  </si>
  <si>
    <t>已婚</t>
  </si>
  <si>
    <t>表 - INDIV_RSD_ST * is_bad</t>
  </si>
  <si>
    <t>INDIV_RSD_ST(住房情况)</t>
  </si>
  <si>
    <t>按揭</t>
  </si>
  <si>
    <t>共有住宅</t>
  </si>
  <si>
    <t>集体宿舍</t>
  </si>
  <si>
    <t>亲属楼宇</t>
  </si>
  <si>
    <t>自置</t>
  </si>
  <si>
    <t>租房</t>
  </si>
  <si>
    <t>表 - POST_ADDR * is_bad</t>
  </si>
  <si>
    <t>POST_ADDR(是否有通讯地址)</t>
  </si>
  <si>
    <t>表 - FPHONE * is_bad</t>
  </si>
  <si>
    <t>FPHONE(是否有家庭电话)</t>
  </si>
  <si>
    <t>表 - INDIV_COM_FLD * is_bad</t>
  </si>
  <si>
    <t>INDIV_COM_FLD(行业类别)</t>
  </si>
  <si>
    <t>百货零售</t>
  </si>
  <si>
    <t>包装装潢及其他印刷</t>
  </si>
  <si>
    <t>成人高等教育</t>
  </si>
  <si>
    <t>村民自治组织</t>
  </si>
  <si>
    <t>电子元件及组件制造</t>
  </si>
  <si>
    <t>房地产开发经营</t>
  </si>
  <si>
    <t>房屋建筑业</t>
  </si>
  <si>
    <t>服饰制造</t>
  </si>
  <si>
    <t>公路旅客运输</t>
  </si>
  <si>
    <t>谷物、豆及薯类批发</t>
  </si>
  <si>
    <t>国家权力机构</t>
  </si>
  <si>
    <t>环境保护专用设备制造</t>
  </si>
  <si>
    <t>会议及展览服务</t>
  </si>
  <si>
    <t>货币银行服务</t>
  </si>
  <si>
    <t>货物运输代理</t>
  </si>
  <si>
    <t>机械零部件加工</t>
  </si>
  <si>
    <t>建筑装饰业</t>
  </si>
  <si>
    <t>教育</t>
  </si>
  <si>
    <t>金融信托与管理服务</t>
  </si>
  <si>
    <t>金融业</t>
  </si>
  <si>
    <t>金属表面处理及热处理加工</t>
  </si>
  <si>
    <t>经济事务管理机构</t>
  </si>
  <si>
    <t>酒、饮料及茶叶零售</t>
  </si>
  <si>
    <t>酒、饮料及茶叶批发</t>
  </si>
  <si>
    <t>快递服务</t>
  </si>
  <si>
    <t>贸易代理</t>
  </si>
  <si>
    <t>棉纺纱加工</t>
  </si>
  <si>
    <t>农、林、牧、渔业</t>
  </si>
  <si>
    <t>配电开关控制设备制造</t>
  </si>
  <si>
    <t>皮箱、包（袋）制造</t>
  </si>
  <si>
    <t>普通初中教育</t>
  </si>
  <si>
    <t>普通小学教育</t>
  </si>
  <si>
    <t>其他不提供住宿社会工作</t>
  </si>
  <si>
    <t>其他电子设备制造</t>
  </si>
  <si>
    <t>其他国家机构</t>
  </si>
  <si>
    <t>其他基础化学原料制造</t>
  </si>
  <si>
    <t>其他机械和设备修理业</t>
  </si>
  <si>
    <t>其他家具制造</t>
  </si>
  <si>
    <t>其他建筑安装业</t>
  </si>
  <si>
    <t>其他居民服务业</t>
  </si>
  <si>
    <t>其他农业</t>
  </si>
  <si>
    <t>其他食品零售</t>
  </si>
  <si>
    <t>其他通用设备制造业</t>
  </si>
  <si>
    <t>其他未列明餐饮业</t>
  </si>
  <si>
    <t>其他未列明电气机械及器材制造</t>
  </si>
  <si>
    <t>其他未列明服务业</t>
  </si>
  <si>
    <t>其他未列明建筑业</t>
  </si>
  <si>
    <t>其他未列明金属制品制造</t>
  </si>
  <si>
    <t>其他未列明批发业</t>
  </si>
  <si>
    <t>其他未列明商务服务业</t>
  </si>
  <si>
    <t>其他未列明食品制造</t>
  </si>
  <si>
    <t>其他未列明制造业</t>
  </si>
  <si>
    <t>其他娱乐业</t>
  </si>
  <si>
    <t>其他纸制品制造</t>
  </si>
  <si>
    <t>其他综合零售</t>
  </si>
  <si>
    <t>汽车零部件及配件制造</t>
  </si>
  <si>
    <t>汽车整车制造</t>
  </si>
  <si>
    <t>人寿保险</t>
  </si>
  <si>
    <t>肉、禽、蛋、奶及水产品零售</t>
  </si>
  <si>
    <t>市政道路工程建筑</t>
  </si>
  <si>
    <t>陶瓷、石材装饰材料零售</t>
  </si>
  <si>
    <t>投资与资产管理</t>
  </si>
  <si>
    <t>文具用品批发</t>
  </si>
  <si>
    <t>污水处理及其再生利用</t>
  </si>
  <si>
    <t>五金产品批发</t>
  </si>
  <si>
    <t>五金零售</t>
  </si>
  <si>
    <t>香料、香精制造</t>
  </si>
  <si>
    <t>小吃服务</t>
  </si>
  <si>
    <t>信息传输、软件和信息技术服务业</t>
  </si>
  <si>
    <t>颜料制造</t>
  </si>
  <si>
    <t>印制电路板制造</t>
  </si>
  <si>
    <t>营养和保健品零售</t>
  </si>
  <si>
    <t>针织或钩针编织服装制造</t>
  </si>
  <si>
    <t>正餐服务</t>
  </si>
  <si>
    <t>纸和纸板容器的制造</t>
  </si>
  <si>
    <t>制造业</t>
  </si>
  <si>
    <t>中国共产党机关</t>
  </si>
  <si>
    <t>中央银行服务</t>
  </si>
  <si>
    <t>综合医院</t>
  </si>
  <si>
    <t>表 - INDIV_COM_TYP * is_bad</t>
  </si>
  <si>
    <t>INDIV_COM_TYP(公司性质)</t>
  </si>
  <si>
    <t>党政机关</t>
  </si>
  <si>
    <t>个体经营</t>
  </si>
  <si>
    <t>股份合作企业</t>
  </si>
  <si>
    <t>股份有限公司</t>
  </si>
  <si>
    <t>国有企业</t>
  </si>
  <si>
    <t>集体企业</t>
  </si>
  <si>
    <t>社会团体</t>
  </si>
  <si>
    <t>事业单位</t>
  </si>
  <si>
    <t>私营企业</t>
  </si>
  <si>
    <t>外资企业(含港、澳、台)</t>
  </si>
  <si>
    <t>有限责任公司</t>
  </si>
  <si>
    <t>表 - INDIV_COM_PHN * is_bad</t>
  </si>
  <si>
    <t>INDIV_COM_PHN(是否有公司电话)</t>
  </si>
  <si>
    <t>表 - STARTYEAR4CURJOB * is_bad</t>
  </si>
  <si>
    <t>STARTYEAR4CURJOB(本单位入职时间)</t>
  </si>
  <si>
    <t>表 - loan_type * is_bad</t>
  </si>
  <si>
    <t>loan_type(贷款类别)</t>
  </si>
  <si>
    <t>消费贷</t>
  </si>
  <si>
    <t>表 - PROD_NAME_ENCODE * is_bad</t>
  </si>
  <si>
    <t>PROD_NAME_ENCODE(是否商住房)</t>
  </si>
  <si>
    <t>表 - ASSURE_MAIN_mark * is_bad</t>
  </si>
  <si>
    <t>ASSURE_MAIN_mark(担保方式)</t>
  </si>
  <si>
    <t>表 - app_age * is_bad</t>
  </si>
  <si>
    <t>app_age(申请年龄)</t>
  </si>
  <si>
    <t>表 - years_of_work * is_bad</t>
  </si>
  <si>
    <t>years_of_work(本单位入职年限)</t>
  </si>
  <si>
    <t>.</t>
  </si>
  <si>
    <t>表 - Gender * is_bad</t>
  </si>
  <si>
    <t>Gender</t>
  </si>
  <si>
    <t>(1)女性</t>
  </si>
  <si>
    <t>(2)男性或性别未知</t>
  </si>
  <si>
    <t>表 - INDIV_DGR_EDT * is_bad</t>
  </si>
  <si>
    <t>INDIV_DGR_EDT</t>
  </si>
  <si>
    <t>(1)学士及以上</t>
  </si>
  <si>
    <t>(2)其他或未知</t>
  </si>
  <si>
    <t>表 - AGRI_FLG_desc * is_bad</t>
  </si>
  <si>
    <t>AGRI_FLG_desc</t>
  </si>
  <si>
    <t>(1)非农户</t>
  </si>
  <si>
    <t>(2)农户或类别未知</t>
  </si>
  <si>
    <t>表 - MARITAL_STATUS_desc * is_bad</t>
  </si>
  <si>
    <t>MARITAL_STATUS_desc</t>
  </si>
  <si>
    <t>(1)已婚</t>
  </si>
  <si>
    <t>(2)未婚、离婚及丧偶</t>
  </si>
  <si>
    <t>(3)婚姻状态未知</t>
  </si>
  <si>
    <t>表 - RSD_Desc * is_bad</t>
  </si>
  <si>
    <t>RSD_Desc</t>
  </si>
  <si>
    <t>(1)有房（按揭、自置和共有住宅）</t>
  </si>
  <si>
    <t>(2)其他情况（集体宿舍、亲属楼宇、租房等）</t>
  </si>
  <si>
    <t>表 - age_group * is_bad</t>
  </si>
  <si>
    <t>age_group</t>
  </si>
  <si>
    <t>表 - LOANNUMBER_Group * is_bad</t>
  </si>
  <si>
    <t>LOANNUMBER_Group</t>
  </si>
  <si>
    <t>(1)1笔</t>
  </si>
  <si>
    <t>(2)2笔及以上</t>
  </si>
  <si>
    <t>表 - maxterm_desc * is_bad</t>
  </si>
  <si>
    <t>maxterm_desc</t>
  </si>
  <si>
    <t>(1)2年以内</t>
  </si>
  <si>
    <t>(2)3年至5年</t>
  </si>
  <si>
    <t>(3)5年以上</t>
  </si>
  <si>
    <t>(1)(30,40]</t>
  </si>
  <si>
    <t>(2)(40,55]</t>
  </si>
  <si>
    <t>(3)[18,30]或55岁以上或异常值</t>
  </si>
  <si>
    <t>表 - province_brtdesc * is_bad</t>
  </si>
  <si>
    <t>province_brtdesc</t>
  </si>
  <si>
    <t>Local</t>
  </si>
  <si>
    <t>Others</t>
  </si>
  <si>
    <t>Bad Pct</t>
    <phoneticPr fontId="3" type="noConversion"/>
  </si>
  <si>
    <t>Odds</t>
    <phoneticPr fontId="3" type="noConversion"/>
  </si>
  <si>
    <t>WOE</t>
    <phoneticPr fontId="3" type="noConversion"/>
  </si>
  <si>
    <t>IV</t>
    <phoneticPr fontId="1" type="noConversion"/>
  </si>
  <si>
    <t>Score</t>
    <phoneticPr fontId="3" type="noConversion"/>
  </si>
  <si>
    <t>Final Score</t>
    <phoneticPr fontId="3" type="noConversion"/>
  </si>
  <si>
    <t>b</t>
    <phoneticPr fontId="3" type="noConversion"/>
  </si>
  <si>
    <t>a</t>
    <phoneticPr fontId="3" type="noConversion"/>
  </si>
  <si>
    <t>变量</t>
  </si>
  <si>
    <t>标签</t>
  </si>
  <si>
    <t>CUS_ID</t>
  </si>
  <si>
    <t>标识码</t>
  </si>
  <si>
    <t>STD_ZX_SEX</t>
  </si>
  <si>
    <t>性别</t>
  </si>
  <si>
    <t>INDIV_POL_ST</t>
  </si>
  <si>
    <t>政治面貌</t>
  </si>
  <si>
    <t>INDIV_BRT_PLACE</t>
  </si>
  <si>
    <t>籍贯</t>
  </si>
  <si>
    <t>CENSUS_REGISTER</t>
  </si>
  <si>
    <t>户籍</t>
  </si>
  <si>
    <t>AGRI_FLG</t>
  </si>
  <si>
    <t>是否农户</t>
  </si>
  <si>
    <t>INDIV_DGR</t>
  </si>
  <si>
    <t>最高学位</t>
  </si>
  <si>
    <t>INDIV_EDT</t>
  </si>
  <si>
    <t>最高学历</t>
  </si>
  <si>
    <t>INDIV_OCC</t>
  </si>
  <si>
    <t>职业</t>
  </si>
  <si>
    <t>INDIV_COM_JOB_TTL</t>
  </si>
  <si>
    <t>职务</t>
  </si>
  <si>
    <t>INDIV_CRTFCTN</t>
  </si>
  <si>
    <t>职称</t>
  </si>
  <si>
    <t>MARITAL_STATUS</t>
  </si>
  <si>
    <t>婚姻状况</t>
  </si>
  <si>
    <t>INDIV_RSD_ST</t>
  </si>
  <si>
    <t>住房情况</t>
  </si>
  <si>
    <t>POST_ADDR</t>
  </si>
  <si>
    <t>是否有通讯地址</t>
  </si>
  <si>
    <t>FPHONE</t>
  </si>
  <si>
    <t>是否有家庭电话</t>
  </si>
  <si>
    <t>CURRENT_ADDRESS</t>
  </si>
  <si>
    <t>现居住地址</t>
  </si>
  <si>
    <t>INDIV_COM_FLD</t>
  </si>
  <si>
    <t>行业类别</t>
  </si>
  <si>
    <t>INDIV_COM_TYP</t>
  </si>
  <si>
    <t>公司性质</t>
  </si>
  <si>
    <t>INDIV_COM_PHN</t>
  </si>
  <si>
    <t>是否有公司电话</t>
  </si>
  <si>
    <t>INDIV_COM_ADDR</t>
  </si>
  <si>
    <t>公司地址</t>
  </si>
  <si>
    <t>STARTYEAR4CURJOB</t>
  </si>
  <si>
    <t>本单位入职时间</t>
  </si>
  <si>
    <t>INCOME</t>
  </si>
  <si>
    <t>职业收入（元）</t>
  </si>
  <si>
    <t>IS_OURS_EMPLOYEE</t>
  </si>
  <si>
    <t>是否我行职工</t>
  </si>
  <si>
    <t>IS_OURS_STOCK_HOLDER</t>
  </si>
  <si>
    <t>是否我行股东</t>
  </si>
  <si>
    <t>CONTRACTNUMBER</t>
  </si>
  <si>
    <t>合同编号</t>
  </si>
  <si>
    <t>LOANNUMBER</t>
  </si>
  <si>
    <t>借据编号——唯一标识</t>
  </si>
  <si>
    <t>CONT_START_DATE</t>
  </si>
  <si>
    <t>申请时间</t>
  </si>
  <si>
    <t>LOAN_DISTR_DT</t>
  </si>
  <si>
    <t>放款时间</t>
  </si>
  <si>
    <t>LOANTERM</t>
  </si>
  <si>
    <t>贷款期限</t>
  </si>
  <si>
    <t>COLLATERALVALUE</t>
  </si>
  <si>
    <t>抵押物认定价值</t>
  </si>
  <si>
    <t>CONT_AMT</t>
  </si>
  <si>
    <t>合同额度（元）</t>
  </si>
  <si>
    <t>LOANAMT_RELEASED</t>
  </si>
  <si>
    <t>贷款放款金额（元）</t>
  </si>
  <si>
    <t>CURPRINCIPALBAL</t>
  </si>
  <si>
    <t>贷款剩余本金（元）</t>
  </si>
  <si>
    <t>loan_type</t>
  </si>
  <si>
    <t>贷款类别</t>
  </si>
  <si>
    <t>PROD_NAME_ENCODE</t>
  </si>
  <si>
    <t>是否商住房</t>
  </si>
  <si>
    <t>max_LOAN_TERM_ORG</t>
  </si>
  <si>
    <t>最大贷款期数（年）</t>
  </si>
  <si>
    <t>min_LOAN_TERM_ORG</t>
  </si>
  <si>
    <t>最小贷款期数（年）</t>
  </si>
  <si>
    <t>Birth_dt</t>
  </si>
  <si>
    <t>出生日期</t>
  </si>
  <si>
    <t>loan_class_mark</t>
  </si>
  <si>
    <t>是否五级分类坏客户</t>
  </si>
  <si>
    <t>DPD_level_mark</t>
  </si>
  <si>
    <t>是否逾期程度坏客户</t>
  </si>
  <si>
    <t>DPD_time_mark</t>
  </si>
  <si>
    <t>是否跨敞口坏客户</t>
  </si>
  <si>
    <t>bad_cust_Person_mark</t>
  </si>
  <si>
    <t>是否本敞口坏客户</t>
  </si>
  <si>
    <t>min_DPD_Date</t>
  </si>
  <si>
    <t>最小变坏时间</t>
  </si>
  <si>
    <t>observe_date</t>
  </si>
  <si>
    <t>观察时点</t>
  </si>
  <si>
    <t>app_date</t>
  </si>
  <si>
    <t>新申请时间</t>
  </si>
  <si>
    <t>is_bad</t>
  </si>
  <si>
    <t>是否坏客户</t>
  </si>
  <si>
    <t>ASSURE_MAIN_mark</t>
  </si>
  <si>
    <t>担保方式</t>
  </si>
  <si>
    <t>Gender_score</t>
  </si>
  <si>
    <t>EDU_score</t>
  </si>
  <si>
    <t>MARITAL_STATUS_score</t>
  </si>
  <si>
    <t>INDIV_RSD_ST_score</t>
  </si>
  <si>
    <t>app_age_score</t>
  </si>
  <si>
    <t>变量</t>
    <phoneticPr fontId="1" type="noConversion"/>
  </si>
  <si>
    <t>KS</t>
    <phoneticPr fontId="1" type="noConversion"/>
  </si>
  <si>
    <t>AR</t>
    <phoneticPr fontId="1" type="noConversion"/>
  </si>
  <si>
    <t>性别</t>
    <phoneticPr fontId="1" type="noConversion"/>
  </si>
  <si>
    <t>教育背景</t>
    <phoneticPr fontId="1" type="noConversion"/>
  </si>
  <si>
    <t>农户标识</t>
    <phoneticPr fontId="1" type="noConversion"/>
  </si>
  <si>
    <t>婚姻状态</t>
    <phoneticPr fontId="1" type="noConversion"/>
  </si>
  <si>
    <t>住房情况</t>
    <phoneticPr fontId="1" type="noConversion"/>
  </si>
  <si>
    <t>是否有家庭地址</t>
    <phoneticPr fontId="1" type="noConversion"/>
  </si>
  <si>
    <t>申请年龄</t>
    <phoneticPr fontId="1" type="noConversion"/>
  </si>
  <si>
    <t>借据笔数</t>
    <phoneticPr fontId="1" type="noConversion"/>
  </si>
  <si>
    <t>是否有公司电话</t>
    <phoneticPr fontId="1" type="noConversion"/>
  </si>
  <si>
    <t>政治背景</t>
    <phoneticPr fontId="1" type="noConversion"/>
  </si>
  <si>
    <t>变量评价</t>
    <phoneticPr fontId="1" type="noConversion"/>
  </si>
  <si>
    <t>常见风险因子，从统计结果看具备一定的风险区分能力</t>
    <phoneticPr fontId="1" type="noConversion"/>
  </si>
  <si>
    <t>虽然从统计结果看具备一定的风险区分能力，但并非常见的风险因子，暂不考虑采用</t>
    <phoneticPr fontId="1" type="noConversion"/>
  </si>
  <si>
    <t>常见风险因子，这里的统计结果风险区分能力较弱</t>
    <phoneticPr fontId="1" type="noConversion"/>
  </si>
  <si>
    <t>从数据看，尽几年的申请此地址基本都有提供，应该更多通过管理手段来完善。一般不考虑用作风险因子。</t>
    <phoneticPr fontId="1" type="noConversion"/>
  </si>
  <si>
    <t>常见风险因子，不过对全新客户不具备风险区分能力，一般可考虑借鉴征信类似字段来代替</t>
    <phoneticPr fontId="1" type="noConversion"/>
  </si>
  <si>
    <t>可通过授信管理手段来完善数据缺失的问题，暂不考虑用作风险因子</t>
    <phoneticPr fontId="1" type="noConversion"/>
  </si>
  <si>
    <t>无明显的风险区分度，也不是常见的风险因子，应该舍弃。</t>
    <phoneticPr fontId="1" type="noConversion"/>
  </si>
  <si>
    <t>Spearman 相关系数, N = 1781</t>
  </si>
  <si>
    <t>Prob &gt; |r| under H0: Rho=0</t>
  </si>
  <si>
    <t>&lt;.0001</t>
  </si>
  <si>
    <t>变量相关系数（Spearman)</t>
    <phoneticPr fontId="1" type="noConversion"/>
  </si>
  <si>
    <t>变量WOE相关系数（Pearson)</t>
    <phoneticPr fontId="1" type="noConversion"/>
  </si>
  <si>
    <t>Pearson 相关系数, N = 1781</t>
  </si>
  <si>
    <t>WOE_Gender</t>
  </si>
  <si>
    <t>WOE_EDU</t>
  </si>
  <si>
    <t>WOE_Mars</t>
  </si>
  <si>
    <t>WOE_RSD</t>
  </si>
  <si>
    <t>WOE_Age</t>
  </si>
  <si>
    <t>最大似然估计分析</t>
  </si>
  <si>
    <t>参数</t>
  </si>
  <si>
    <t>自由度</t>
  </si>
  <si>
    <t>估计</t>
  </si>
  <si>
    <t>标准</t>
  </si>
  <si>
    <t>误差</t>
  </si>
  <si>
    <t>Wald</t>
  </si>
  <si>
    <t>卡方</t>
  </si>
  <si>
    <t>Pr &gt; 卡方</t>
  </si>
  <si>
    <t>Intercept</t>
  </si>
  <si>
    <t>对条目合格的效应分析</t>
  </si>
  <si>
    <t>效应</t>
  </si>
  <si>
    <t>评分</t>
  </si>
  <si>
    <t>入选变量（卡方及P值）</t>
    <phoneticPr fontId="1" type="noConversion"/>
  </si>
  <si>
    <t>未入选变量（卡方及P值）</t>
    <phoneticPr fontId="1" type="noConversion"/>
  </si>
  <si>
    <t>Sum</t>
    <phoneticPr fontId="1" type="noConversion"/>
  </si>
  <si>
    <t>来源</t>
    <phoneticPr fontId="1" type="noConversion"/>
  </si>
  <si>
    <t>风险因子</t>
    <phoneticPr fontId="1" type="noConversion"/>
  </si>
  <si>
    <t>自权重</t>
    <phoneticPr fontId="1" type="noConversion"/>
  </si>
  <si>
    <t>权重占比</t>
    <phoneticPr fontId="1" type="noConversion"/>
  </si>
  <si>
    <t>模型变量</t>
    <phoneticPr fontId="1" type="noConversion"/>
  </si>
  <si>
    <t>专家变量</t>
    <phoneticPr fontId="1" type="noConversion"/>
  </si>
  <si>
    <t>作押比率（LTV）</t>
    <phoneticPr fontId="1" type="noConversion"/>
  </si>
  <si>
    <t>供款比率(DSR)</t>
    <phoneticPr fontId="1" type="noConversion"/>
  </si>
  <si>
    <t>征信变量</t>
    <phoneticPr fontId="1" type="noConversion"/>
  </si>
  <si>
    <t>最近1个月内的查询次数（含贷款和信用卡审批）</t>
    <phoneticPr fontId="1" type="noConversion"/>
  </si>
  <si>
    <t>当前单位工作年限</t>
    <phoneticPr fontId="1" type="noConversion"/>
  </si>
  <si>
    <t>N.A.</t>
    <phoneticPr fontId="1" type="noConversion"/>
  </si>
  <si>
    <t>(1)10年或者以上</t>
    <phoneticPr fontId="1" type="noConversion"/>
  </si>
  <si>
    <t>(2)5 - 10年</t>
    <phoneticPr fontId="1" type="noConversion"/>
  </si>
  <si>
    <t>(3)3 - 5年</t>
    <phoneticPr fontId="1" type="noConversion"/>
  </si>
  <si>
    <t>(4)1 - 3年</t>
    <phoneticPr fontId="1" type="noConversion"/>
  </si>
  <si>
    <t>(5)1年以内</t>
    <phoneticPr fontId="1" type="noConversion"/>
  </si>
  <si>
    <t>(1)（0% - 20%]</t>
    <phoneticPr fontId="1" type="noConversion"/>
  </si>
  <si>
    <t>(2)（20% - 40%]</t>
    <phoneticPr fontId="1" type="noConversion"/>
  </si>
  <si>
    <t>(3)（40% - 60%]</t>
    <phoneticPr fontId="1" type="noConversion"/>
  </si>
  <si>
    <t>(4)（60% - 80%]</t>
    <phoneticPr fontId="1" type="noConversion"/>
  </si>
  <si>
    <t>(5)80%以上</t>
    <phoneticPr fontId="1" type="noConversion"/>
  </si>
  <si>
    <t>(1)硕士或以上</t>
    <phoneticPr fontId="1" type="noConversion"/>
  </si>
  <si>
    <t>(2)学士</t>
    <phoneticPr fontId="1" type="noConversion"/>
  </si>
  <si>
    <t>(3)其他或未知</t>
    <phoneticPr fontId="1" type="noConversion"/>
  </si>
  <si>
    <t>(1)无征信逾期</t>
  </si>
  <si>
    <t>(2)1笔征信逾期</t>
  </si>
  <si>
    <t>(3)2笔征信逾期</t>
  </si>
  <si>
    <t>(4)3笔或以上征信逾期</t>
  </si>
  <si>
    <t>(1)最长逾期为缺失</t>
  </si>
  <si>
    <t>(2)征信最长逾期为1个月</t>
  </si>
  <si>
    <t>(3)征信最长逾期大于1个月</t>
  </si>
  <si>
    <t>(1)无审批相关查询</t>
  </si>
  <si>
    <t>(2)审批查询次数等于1次</t>
  </si>
  <si>
    <t>(3)审批查询次数大于1次</t>
  </si>
  <si>
    <t>取值</t>
    <phoneticPr fontId="1" type="noConversion"/>
  </si>
  <si>
    <t>分值</t>
    <phoneticPr fontId="1" type="noConversion"/>
  </si>
  <si>
    <t>类型</t>
  </si>
  <si>
    <t>数据集中度</t>
  </si>
  <si>
    <t>缺失率</t>
  </si>
  <si>
    <t>字符</t>
  </si>
  <si>
    <t>数值</t>
  </si>
  <si>
    <t>抵押贷款的常见风险因子</t>
    <phoneticPr fontId="1" type="noConversion"/>
  </si>
  <si>
    <t>LTV_score</t>
  </si>
  <si>
    <t>表 - LTV_Range * is_bad</t>
  </si>
  <si>
    <t>LTV_Range</t>
  </si>
  <si>
    <t>(1)50%以下</t>
  </si>
  <si>
    <t>(2)50%以上</t>
  </si>
  <si>
    <t>(3)其他情况或缺失</t>
  </si>
  <si>
    <t>WOE_LTV</t>
  </si>
  <si>
    <t>(1)50%以下</t>
    <phoneticPr fontId="1" type="noConversion"/>
  </si>
  <si>
    <t>(2)50%以上</t>
    <phoneticPr fontId="1" type="noConversion"/>
  </si>
  <si>
    <t>(3)其他情况或缺失</t>
    <phoneticPr fontId="1" type="noConversion"/>
  </si>
  <si>
    <t>风险因子考量</t>
    <phoneticPr fontId="1" type="noConversion"/>
  </si>
  <si>
    <t>自权重考量</t>
    <phoneticPr fontId="1" type="noConversion"/>
  </si>
  <si>
    <t>权重占比考量</t>
    <phoneticPr fontId="1" type="noConversion"/>
  </si>
  <si>
    <t>常见风险因子，从统计结果看具备一定的风险区分能力，通过逻辑回归入模。</t>
    <phoneticPr fontId="1" type="noConversion"/>
  </si>
  <si>
    <t>抵押贷款的常见风险因子，从统计结果看具备一定的风险区分能力，通过逻辑回归入模。</t>
    <phoneticPr fontId="1" type="noConversion"/>
  </si>
  <si>
    <t>常见风险因子，这里的统计结果显示风险区分能力较弱，可能和高缺失有关，设定为专家风险因子</t>
    <phoneticPr fontId="1" type="noConversion"/>
  </si>
  <si>
    <t>常见风险因子，建议下阶段可借用内部数据的还款信息和公积金数据的收入信息</t>
    <phoneticPr fontId="1" type="noConversion"/>
  </si>
  <si>
    <t>征信数据中的逾期笔数（含贷款、贷记卡和准贷记卡）一般具备较强的风险区分能力，是最常见的征信风险因子</t>
    <phoneticPr fontId="1" type="noConversion"/>
  </si>
  <si>
    <t>征信数据中的逾期时长（含贷款、贷记卡和准贷记卡）一般具备较强的风险区分能力，是最常见的征信风险因子</t>
    <phoneticPr fontId="1" type="noConversion"/>
  </si>
  <si>
    <t>征信数据中的查询次数（含贷款和信用卡审批）对风险区分能力有一定的预测性，是常见的征信风险因子</t>
    <phoneticPr fontId="1" type="noConversion"/>
  </si>
  <si>
    <t>权重参数由逻辑回归统计结果决定</t>
    <phoneticPr fontId="1" type="noConversion"/>
  </si>
  <si>
    <t>根据行业经验设定权重</t>
    <phoneticPr fontId="1" type="noConversion"/>
  </si>
  <si>
    <t>根据行业经验设定权重，逾期笔数和逾期时长的预测性一般高于查询次数，因此赋予更高的权重</t>
    <phoneticPr fontId="1" type="noConversion"/>
  </si>
  <si>
    <t>根据行业经验设定权重，在确保数据质量的前提下，还款情况的预测性一般高于个人信息类变量，因此赋予较高权重</t>
    <phoneticPr fontId="1" type="noConversion"/>
  </si>
  <si>
    <t>贷款价值比（LTV）</t>
    <phoneticPr fontId="1" type="noConversion"/>
  </si>
  <si>
    <t>常见风险因子,但当前数据缺失过重数据取值来源也可能不太可靠，建议下阶段加强数据获取</t>
    <phoneticPr fontId="1" type="noConversion"/>
  </si>
  <si>
    <t>近2年征信逾期笔数合计（含贷款、贷记卡和准贷记卡）</t>
    <phoneticPr fontId="1" type="noConversion"/>
  </si>
  <si>
    <t>近2年征信最长逾期月份数（含贷款、贷记卡和准贷记卡）</t>
    <phoneticPr fontId="1" type="noConversion"/>
  </si>
  <si>
    <t>Bad Rate</t>
    <phoneticPr fontId="3" type="noConversion"/>
  </si>
  <si>
    <t>Good Pct</t>
    <phoneticPr fontId="3" type="noConversion"/>
  </si>
  <si>
    <t>FICO基准分值</t>
    <phoneticPr fontId="1" type="noConversion"/>
  </si>
  <si>
    <t>(3)[18,30]或55岁以上或异常值</t>
    <phoneticPr fontId="1" type="noConversion"/>
  </si>
  <si>
    <t>当前单位工作年限</t>
    <phoneticPr fontId="1" type="noConversion"/>
  </si>
  <si>
    <t>BS</t>
    <phoneticPr fontId="9" type="noConversion"/>
  </si>
  <si>
    <t>AS</t>
    <phoneticPr fontId="9" type="noConversion"/>
  </si>
  <si>
    <t>AF</t>
    <phoneticPr fontId="9" type="noConversion"/>
  </si>
  <si>
    <t>BF</t>
    <phoneticPr fontId="9" type="noConversion"/>
  </si>
  <si>
    <t xml:space="preserve"> AR_ovdue_term </t>
  </si>
  <si>
    <t>&gt; KS_ovdue_term</t>
  </si>
  <si>
    <t>CAT</t>
  </si>
  <si>
    <t>GOODS</t>
  </si>
  <si>
    <t>BADS</t>
  </si>
  <si>
    <t>TOTAL</t>
  </si>
  <si>
    <t>PCT_G</t>
  </si>
  <si>
    <t>PCT_B</t>
  </si>
  <si>
    <t>WOE</t>
  </si>
  <si>
    <t>IV</t>
  </si>
  <si>
    <t>[1] 0.1128571</t>
  </si>
  <si>
    <t>[1] 0.1071429</t>
  </si>
  <si>
    <t xml:space="preserve">&gt; AR_query_cnt </t>
  </si>
  <si>
    <t>&gt; KS_query_cnt</t>
  </si>
  <si>
    <t>[1] 0.04142857</t>
  </si>
  <si>
    <t>[1] 0.07857143</t>
  </si>
  <si>
    <t xml:space="preserve">&gt; AR_ovdue_longest </t>
  </si>
  <si>
    <t>&gt; KS_ovdue_longest</t>
  </si>
  <si>
    <t>[1] 0.36</t>
  </si>
  <si>
    <t>[1] 0.4142857</t>
  </si>
  <si>
    <t xml:space="preserve">ovdue_term </t>
    <phoneticPr fontId="9" type="noConversion"/>
  </si>
  <si>
    <t>贷款-当前逾期期数</t>
    <phoneticPr fontId="9" type="noConversion"/>
  </si>
  <si>
    <t xml:space="preserve">query_cnt </t>
    <phoneticPr fontId="9" type="noConversion"/>
  </si>
  <si>
    <t xml:space="preserve">ovdue_longest </t>
    <phoneticPr fontId="9" type="noConversion"/>
  </si>
  <si>
    <t>贷款信用卡逾期-最长逾期月数</t>
    <phoneticPr fontId="9" type="noConversion"/>
  </si>
  <si>
    <t xml:space="preserve">&gt; AR_quota_utilization </t>
  </si>
  <si>
    <t>[1] -0.1814286</t>
  </si>
  <si>
    <t>&gt; KS_quota_utilization</t>
  </si>
  <si>
    <t>[1] 0.02142857</t>
  </si>
  <si>
    <t>信用卡额度使用率</t>
    <phoneticPr fontId="1" type="noConversion"/>
  </si>
  <si>
    <t>是否有信用卡</t>
    <phoneticPr fontId="1" type="noConversion"/>
  </si>
  <si>
    <t>[1] -0.07857143</t>
    <phoneticPr fontId="1" type="noConversion"/>
  </si>
  <si>
    <t>贷款信用卡审批-最近2个月内的查询次数</t>
    <phoneticPr fontId="9" type="noConversion"/>
  </si>
  <si>
    <t>最近一次申请贷款信用卡时间间隔</t>
    <phoneticPr fontId="1" type="noConversion"/>
  </si>
  <si>
    <t>[1] 0.4401254</t>
    <phoneticPr fontId="1" type="noConversion"/>
  </si>
  <si>
    <t>[1] 0.4626959</t>
    <phoneticPr fontId="1" type="noConversion"/>
  </si>
  <si>
    <t>来源</t>
    <phoneticPr fontId="1" type="noConversion"/>
  </si>
  <si>
    <t>风险因子</t>
    <phoneticPr fontId="1" type="noConversion"/>
  </si>
  <si>
    <t>权重</t>
    <phoneticPr fontId="1" type="noConversion"/>
  </si>
  <si>
    <t>分值</t>
    <phoneticPr fontId="1" type="noConversion"/>
  </si>
  <si>
    <t>统计变量</t>
    <phoneticPr fontId="1" type="noConversion"/>
  </si>
  <si>
    <t>性别</t>
    <phoneticPr fontId="1" type="noConversion"/>
  </si>
  <si>
    <t>(2)男性</t>
    <phoneticPr fontId="1" type="noConversion"/>
  </si>
  <si>
    <t>(3)性别未知</t>
    <phoneticPr fontId="1" type="noConversion"/>
  </si>
  <si>
    <t>教育背景</t>
    <phoneticPr fontId="1" type="noConversion"/>
  </si>
  <si>
    <t>(1)硕士或以上</t>
    <phoneticPr fontId="1" type="noConversion"/>
  </si>
  <si>
    <t>(2)学士</t>
    <phoneticPr fontId="1" type="noConversion"/>
  </si>
  <si>
    <t>(3)其他或未知</t>
    <phoneticPr fontId="1" type="noConversion"/>
  </si>
  <si>
    <t>申请年龄</t>
    <phoneticPr fontId="1" type="noConversion"/>
  </si>
  <si>
    <t>(1)(40,55]</t>
    <phoneticPr fontId="1" type="noConversion"/>
  </si>
  <si>
    <t>(2)(30,40]</t>
    <phoneticPr fontId="1" type="noConversion"/>
  </si>
  <si>
    <t>(3)[25,30]</t>
    <phoneticPr fontId="1" type="noConversion"/>
  </si>
  <si>
    <t>(4)[18,25)</t>
    <phoneticPr fontId="1" type="noConversion"/>
  </si>
  <si>
    <t>(5)(55,)</t>
    <phoneticPr fontId="1" type="noConversion"/>
  </si>
  <si>
    <t>(6)缺失或者异常值</t>
    <phoneticPr fontId="1" type="noConversion"/>
  </si>
  <si>
    <t>贷款价值比（LTV）</t>
    <phoneticPr fontId="1" type="noConversion"/>
  </si>
  <si>
    <t>(1)50%以下</t>
    <phoneticPr fontId="1" type="noConversion"/>
  </si>
  <si>
    <t>(2)50%以上</t>
    <phoneticPr fontId="1" type="noConversion"/>
  </si>
  <si>
    <t>(3)其他情况或缺失</t>
    <phoneticPr fontId="1" type="noConversion"/>
  </si>
  <si>
    <t>专家变量</t>
    <phoneticPr fontId="1" type="noConversion"/>
  </si>
  <si>
    <t>婚姻状态</t>
    <phoneticPr fontId="1" type="noConversion"/>
  </si>
  <si>
    <t>(2)离婚及丧偶</t>
    <phoneticPr fontId="1" type="noConversion"/>
  </si>
  <si>
    <t>(3)未婚</t>
    <phoneticPr fontId="1" type="noConversion"/>
  </si>
  <si>
    <t>(4)婚姻状态未知</t>
    <phoneticPr fontId="1" type="noConversion"/>
  </si>
  <si>
    <t>当前单位工作年限</t>
    <phoneticPr fontId="1" type="noConversion"/>
  </si>
  <si>
    <t>(1)10年或者以上</t>
    <phoneticPr fontId="1" type="noConversion"/>
  </si>
  <si>
    <t>(2)5 - 10年</t>
    <phoneticPr fontId="1" type="noConversion"/>
  </si>
  <si>
    <t>(3)3 - 5年</t>
    <phoneticPr fontId="1" type="noConversion"/>
  </si>
  <si>
    <t>(4)1 - 3年</t>
    <phoneticPr fontId="1" type="noConversion"/>
  </si>
  <si>
    <t>(5)1年以内</t>
    <phoneticPr fontId="1" type="noConversion"/>
  </si>
  <si>
    <t>供款比率(DSR)</t>
    <phoneticPr fontId="1" type="noConversion"/>
  </si>
  <si>
    <t>(1)（0% - 20%]</t>
    <phoneticPr fontId="1" type="noConversion"/>
  </si>
  <si>
    <t>(2)（20% - 40%]</t>
    <phoneticPr fontId="1" type="noConversion"/>
  </si>
  <si>
    <t>(3)（40% - 60%]</t>
    <phoneticPr fontId="1" type="noConversion"/>
  </si>
  <si>
    <t>(4)（60% - 80%]</t>
    <phoneticPr fontId="1" type="noConversion"/>
  </si>
  <si>
    <t>(5)80%以上</t>
    <phoneticPr fontId="1" type="noConversion"/>
  </si>
  <si>
    <t>征信变量</t>
    <phoneticPr fontId="1" type="noConversion"/>
  </si>
  <si>
    <t>近2年征信逾期笔数合计（含贷款、贷记卡和准贷记卡）</t>
    <phoneticPr fontId="1" type="noConversion"/>
  </si>
  <si>
    <t>(5)缺失或者其他情况</t>
    <phoneticPr fontId="1" type="noConversion"/>
  </si>
  <si>
    <t>近2年征信最长逾期月份数（含贷款、贷记卡和准贷记卡）</t>
    <phoneticPr fontId="1" type="noConversion"/>
  </si>
  <si>
    <t>(1)无征信逾期</t>
    <phoneticPr fontId="1" type="noConversion"/>
  </si>
  <si>
    <t>(4)缺失或者其他情况</t>
    <phoneticPr fontId="1" type="noConversion"/>
  </si>
  <si>
    <t>最近2个月内的查询次数（含贷款和信用卡审批）</t>
    <phoneticPr fontId="1" type="noConversion"/>
  </si>
  <si>
    <t>(3)审批查询次数大于1次</t>
    <phoneticPr fontId="1" type="noConversion"/>
  </si>
  <si>
    <t>(4)缺失或者其他情况</t>
    <phoneticPr fontId="1" type="noConversion"/>
  </si>
  <si>
    <t>分数</t>
    <phoneticPr fontId="1" type="noConversion"/>
  </si>
  <si>
    <t>近2年征信逾期笔数合计（含贷款、贷记卡和准贷记卡）</t>
    <phoneticPr fontId="1" type="noConversion"/>
  </si>
  <si>
    <t>近2年征信最长逾期月份数（含贷款、贷记卡和准贷记卡）</t>
    <phoneticPr fontId="1" type="noConversion"/>
  </si>
  <si>
    <t>最近2个月内的查询次数（含贷款和信用卡审批）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</si>
</sst>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%"/>
  </numFmts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color theme="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4" xfId="4" applyFont="1" applyBorder="1" applyAlignment="1">
      <alignment horizontal="center" vertical="center"/>
    </xf>
    <xf numFmtId="0" fontId="5" fillId="0" borderId="4" xfId="4" applyBorder="1" applyAlignment="1">
      <alignment horizontal="center" vertical="center"/>
    </xf>
    <xf numFmtId="10" fontId="5" fillId="0" borderId="4" xfId="5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0" xfId="0" applyFill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0" fontId="8" fillId="0" borderId="0" xfId="1" applyNumberFormat="1" applyFont="1">
      <alignment vertical="center"/>
    </xf>
    <xf numFmtId="0" fontId="8" fillId="0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176" fontId="8" fillId="0" borderId="0" xfId="0" applyNumberFormat="1" applyFont="1">
      <alignment vertical="center"/>
    </xf>
    <xf numFmtId="0" fontId="8" fillId="2" borderId="0" xfId="0" applyFont="1" applyFill="1">
      <alignment vertical="center"/>
    </xf>
    <xf numFmtId="0" fontId="8" fillId="3" borderId="4" xfId="0" applyFont="1" applyFill="1" applyBorder="1">
      <alignment vertical="center"/>
    </xf>
    <xf numFmtId="0" fontId="4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6" borderId="0" xfId="0" applyFont="1" applyFill="1">
      <alignment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0" fontId="8" fillId="0" borderId="4" xfId="0" applyNumberFormat="1" applyFont="1" applyBorder="1" applyAlignment="1">
      <alignment vertical="top" wrapText="1"/>
    </xf>
    <xf numFmtId="0" fontId="8" fillId="0" borderId="4" xfId="0" applyFont="1" applyBorder="1">
      <alignment vertical="center"/>
    </xf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4" borderId="0" xfId="0" applyFont="1" applyFill="1" applyAlignment="1">
      <alignment vertical="top"/>
    </xf>
    <xf numFmtId="0" fontId="8" fillId="4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9" fontId="8" fillId="0" borderId="0" xfId="1" applyNumberFormat="1" applyFont="1">
      <alignment vertical="center"/>
    </xf>
    <xf numFmtId="0" fontId="8" fillId="0" borderId="0" xfId="0" applyFont="1" applyAlignment="1">
      <alignment horizontal="right" vertical="center"/>
    </xf>
    <xf numFmtId="9" fontId="8" fillId="0" borderId="0" xfId="0" applyNumberFormat="1" applyFont="1">
      <alignment vertical="center"/>
    </xf>
    <xf numFmtId="0" fontId="4" fillId="5" borderId="4" xfId="0" applyFont="1" applyFill="1" applyBorder="1" applyAlignment="1">
      <alignment horizontal="center" vertical="top" wrapText="1"/>
    </xf>
    <xf numFmtId="10" fontId="8" fillId="0" borderId="4" xfId="0" applyNumberFormat="1" applyFont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5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10" fontId="8" fillId="0" borderId="4" xfId="1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left" vertical="center"/>
    </xf>
    <xf numFmtId="10" fontId="8" fillId="0" borderId="4" xfId="0" applyNumberFormat="1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>
      <alignment vertical="center"/>
    </xf>
    <xf numFmtId="10" fontId="0" fillId="0" borderId="4" xfId="0" applyNumberFormat="1" applyBorder="1">
      <alignment vertical="center"/>
    </xf>
    <xf numFmtId="0" fontId="10" fillId="7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9" fontId="8" fillId="0" borderId="6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9" fontId="13" fillId="0" borderId="6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9" fontId="13" fillId="0" borderId="4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0" fontId="13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6">
    <cellStyle name="百分比" xfId="1" builtinId="5"/>
    <cellStyle name="百分比 2" xfId="3" xr:uid="{00000000-0005-0000-0000-000001000000}"/>
    <cellStyle name="百分比 3" xfId="5" xr:uid="{00000000-0005-0000-0000-000002000000}"/>
    <cellStyle name="常规" xfId="0" builtinId="0"/>
    <cellStyle name="常规 2" xfId="2" xr:uid="{00000000-0005-0000-0000-000004000000}"/>
    <cellStyle name="常规 3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9"/>
  <sheetViews>
    <sheetView workbookViewId="0">
      <selection activeCell="G15" sqref="G15"/>
    </sheetView>
  </sheetViews>
  <sheetFormatPr defaultRowHeight="13.5" x14ac:dyDescent="0.15"/>
  <cols>
    <col min="1" max="1" width="31.875" customWidth="1"/>
    <col min="2" max="2" width="24.375" customWidth="1"/>
    <col min="3" max="3" width="22.625" bestFit="1" customWidth="1"/>
    <col min="4" max="4" width="12.375" bestFit="1" customWidth="1"/>
  </cols>
  <sheetData>
    <row r="2" spans="1:5" x14ac:dyDescent="0.15">
      <c r="A2" s="3" t="s">
        <v>228</v>
      </c>
      <c r="B2" s="3" t="s">
        <v>414</v>
      </c>
      <c r="C2" s="3" t="s">
        <v>229</v>
      </c>
      <c r="D2" s="3" t="s">
        <v>415</v>
      </c>
      <c r="E2" s="3" t="s">
        <v>416</v>
      </c>
    </row>
    <row r="3" spans="1:5" x14ac:dyDescent="0.15">
      <c r="A3" s="4" t="s">
        <v>230</v>
      </c>
      <c r="B3" s="4" t="s">
        <v>417</v>
      </c>
      <c r="C3" s="4" t="s">
        <v>231</v>
      </c>
      <c r="D3" s="5">
        <v>5.9999999999999995E-4</v>
      </c>
      <c r="E3" s="5">
        <v>0</v>
      </c>
    </row>
    <row r="4" spans="1:5" x14ac:dyDescent="0.15">
      <c r="A4" s="4" t="s">
        <v>232</v>
      </c>
      <c r="B4" s="4" t="s">
        <v>417</v>
      </c>
      <c r="C4" s="4" t="s">
        <v>233</v>
      </c>
      <c r="D4" s="5">
        <v>0.73050000000000004</v>
      </c>
      <c r="E4" s="5">
        <v>0</v>
      </c>
    </row>
    <row r="5" spans="1:5" x14ac:dyDescent="0.15">
      <c r="A5" s="4" t="s">
        <v>234</v>
      </c>
      <c r="B5" s="4" t="s">
        <v>417</v>
      </c>
      <c r="C5" s="4" t="s">
        <v>235</v>
      </c>
      <c r="D5" s="5">
        <v>0.86639999999999995</v>
      </c>
      <c r="E5" s="5">
        <v>0.86639999999999995</v>
      </c>
    </row>
    <row r="6" spans="1:5" x14ac:dyDescent="0.15">
      <c r="A6" s="4" t="s">
        <v>236</v>
      </c>
      <c r="B6" s="4" t="s">
        <v>417</v>
      </c>
      <c r="C6" s="4" t="s">
        <v>237</v>
      </c>
      <c r="D6" s="5">
        <v>0.7339</v>
      </c>
      <c r="E6" s="5">
        <v>0.7339</v>
      </c>
    </row>
    <row r="7" spans="1:5" x14ac:dyDescent="0.15">
      <c r="A7" s="4" t="s">
        <v>238</v>
      </c>
      <c r="B7" s="4" t="s">
        <v>417</v>
      </c>
      <c r="C7" s="4" t="s">
        <v>239</v>
      </c>
      <c r="D7" s="5">
        <v>0.73270000000000002</v>
      </c>
      <c r="E7" s="5">
        <v>0.73270000000000002</v>
      </c>
    </row>
    <row r="8" spans="1:5" x14ac:dyDescent="0.15">
      <c r="A8" s="4" t="s">
        <v>240</v>
      </c>
      <c r="B8" s="4" t="s">
        <v>417</v>
      </c>
      <c r="C8" s="4" t="s">
        <v>241</v>
      </c>
      <c r="D8" s="5">
        <v>0.59289999999999998</v>
      </c>
      <c r="E8" s="5">
        <v>2.2000000000000001E-3</v>
      </c>
    </row>
    <row r="9" spans="1:5" x14ac:dyDescent="0.15">
      <c r="A9" s="4" t="s">
        <v>242</v>
      </c>
      <c r="B9" s="4" t="s">
        <v>417</v>
      </c>
      <c r="C9" s="4" t="s">
        <v>243</v>
      </c>
      <c r="D9" s="5">
        <v>0.5081</v>
      </c>
      <c r="E9" s="5">
        <v>0</v>
      </c>
    </row>
    <row r="10" spans="1:5" x14ac:dyDescent="0.15">
      <c r="A10" s="4" t="s">
        <v>244</v>
      </c>
      <c r="B10" s="4" t="s">
        <v>417</v>
      </c>
      <c r="C10" s="4" t="s">
        <v>245</v>
      </c>
      <c r="D10" s="5">
        <v>0.4874</v>
      </c>
      <c r="E10" s="5">
        <v>0</v>
      </c>
    </row>
    <row r="11" spans="1:5" x14ac:dyDescent="0.15">
      <c r="A11" s="4" t="s">
        <v>246</v>
      </c>
      <c r="B11" s="4" t="s">
        <v>417</v>
      </c>
      <c r="C11" s="4" t="s">
        <v>247</v>
      </c>
      <c r="D11" s="5">
        <v>0.55189999999999995</v>
      </c>
      <c r="E11" s="5">
        <v>0.55189999999999995</v>
      </c>
    </row>
    <row r="12" spans="1:5" x14ac:dyDescent="0.15">
      <c r="A12" s="4" t="s">
        <v>248</v>
      </c>
      <c r="B12" s="4" t="s">
        <v>417</v>
      </c>
      <c r="C12" s="4" t="s">
        <v>249</v>
      </c>
      <c r="D12" s="5">
        <v>0.73440000000000005</v>
      </c>
      <c r="E12" s="5">
        <v>0.73440000000000005</v>
      </c>
    </row>
    <row r="13" spans="1:5" x14ac:dyDescent="0.15">
      <c r="A13" s="4" t="s">
        <v>250</v>
      </c>
      <c r="B13" s="4" t="s">
        <v>417</v>
      </c>
      <c r="C13" s="4" t="s">
        <v>251</v>
      </c>
      <c r="D13" s="5">
        <v>0.73499999999999999</v>
      </c>
      <c r="E13" s="5">
        <v>0.73499999999999999</v>
      </c>
    </row>
    <row r="14" spans="1:5" x14ac:dyDescent="0.15">
      <c r="A14" s="4" t="s">
        <v>252</v>
      </c>
      <c r="B14" s="4" t="s">
        <v>417</v>
      </c>
      <c r="C14" s="4" t="s">
        <v>253</v>
      </c>
      <c r="D14" s="5">
        <v>0.87980000000000003</v>
      </c>
      <c r="E14" s="5">
        <v>0.87980000000000003</v>
      </c>
    </row>
    <row r="15" spans="1:5" x14ac:dyDescent="0.15">
      <c r="A15" s="4" t="s">
        <v>254</v>
      </c>
      <c r="B15" s="4" t="s">
        <v>417</v>
      </c>
      <c r="C15" s="4" t="s">
        <v>255</v>
      </c>
      <c r="D15" s="5">
        <v>0.87480000000000002</v>
      </c>
      <c r="E15" s="5">
        <v>0</v>
      </c>
    </row>
    <row r="16" spans="1:5" x14ac:dyDescent="0.15">
      <c r="A16" s="4" t="s">
        <v>256</v>
      </c>
      <c r="B16" s="4" t="s">
        <v>417</v>
      </c>
      <c r="C16" s="4" t="s">
        <v>257</v>
      </c>
      <c r="D16" s="5">
        <v>0.73329999999999995</v>
      </c>
      <c r="E16" s="5">
        <v>0</v>
      </c>
    </row>
    <row r="17" spans="1:5" x14ac:dyDescent="0.15">
      <c r="A17" s="4" t="s">
        <v>258</v>
      </c>
      <c r="B17" s="4" t="s">
        <v>417</v>
      </c>
      <c r="C17" s="4" t="s">
        <v>259</v>
      </c>
      <c r="D17" s="5">
        <v>0.75129999999999997</v>
      </c>
      <c r="E17" s="5">
        <v>0</v>
      </c>
    </row>
    <row r="18" spans="1:5" x14ac:dyDescent="0.15">
      <c r="A18" s="4" t="s">
        <v>260</v>
      </c>
      <c r="B18" s="4" t="s">
        <v>417</v>
      </c>
      <c r="C18" s="4" t="s">
        <v>261</v>
      </c>
      <c r="D18" s="5">
        <v>0.73329999999999995</v>
      </c>
      <c r="E18" s="5">
        <v>0.73329999999999995</v>
      </c>
    </row>
    <row r="19" spans="1:5" x14ac:dyDescent="0.15">
      <c r="A19" s="4" t="s">
        <v>262</v>
      </c>
      <c r="B19" s="4" t="s">
        <v>417</v>
      </c>
      <c r="C19" s="4" t="s">
        <v>263</v>
      </c>
      <c r="D19" s="5">
        <v>0.93710000000000004</v>
      </c>
      <c r="E19" s="5">
        <v>0.93710000000000004</v>
      </c>
    </row>
    <row r="20" spans="1:5" x14ac:dyDescent="0.15">
      <c r="A20" s="4" t="s">
        <v>264</v>
      </c>
      <c r="B20" s="4" t="s">
        <v>417</v>
      </c>
      <c r="C20" s="4" t="s">
        <v>265</v>
      </c>
      <c r="D20" s="5">
        <v>0.93659999999999999</v>
      </c>
      <c r="E20" s="5">
        <v>0.93659999999999999</v>
      </c>
    </row>
    <row r="21" spans="1:5" x14ac:dyDescent="0.15">
      <c r="A21" s="4" t="s">
        <v>266</v>
      </c>
      <c r="B21" s="4" t="s">
        <v>417</v>
      </c>
      <c r="C21" s="4" t="s">
        <v>267</v>
      </c>
      <c r="D21" s="5">
        <v>0.72940000000000005</v>
      </c>
      <c r="E21" s="5">
        <v>0</v>
      </c>
    </row>
    <row r="22" spans="1:5" x14ac:dyDescent="0.15">
      <c r="A22" s="4" t="s">
        <v>268</v>
      </c>
      <c r="B22" s="4" t="s">
        <v>417</v>
      </c>
      <c r="C22" s="4" t="s">
        <v>269</v>
      </c>
      <c r="D22" s="5">
        <v>0.93940000000000001</v>
      </c>
      <c r="E22" s="5">
        <v>0.93940000000000001</v>
      </c>
    </row>
    <row r="23" spans="1:5" x14ac:dyDescent="0.15">
      <c r="A23" s="4" t="s">
        <v>270</v>
      </c>
      <c r="B23" s="4" t="s">
        <v>417</v>
      </c>
      <c r="C23" s="4" t="s">
        <v>271</v>
      </c>
      <c r="D23" s="5">
        <v>0.9405</v>
      </c>
      <c r="E23" s="5">
        <v>0.9405</v>
      </c>
    </row>
    <row r="24" spans="1:5" x14ac:dyDescent="0.15">
      <c r="A24" s="4" t="s">
        <v>272</v>
      </c>
      <c r="B24" s="4" t="s">
        <v>418</v>
      </c>
      <c r="C24" s="4" t="s">
        <v>273</v>
      </c>
      <c r="D24" s="5">
        <v>0.86129999999999995</v>
      </c>
      <c r="E24" s="5">
        <v>0</v>
      </c>
    </row>
    <row r="25" spans="1:5" x14ac:dyDescent="0.15">
      <c r="A25" s="4" t="s">
        <v>274</v>
      </c>
      <c r="B25" s="4" t="s">
        <v>417</v>
      </c>
      <c r="C25" s="4" t="s">
        <v>275</v>
      </c>
      <c r="D25" s="5">
        <v>0.73219999999999996</v>
      </c>
      <c r="E25" s="5">
        <v>0.73219999999999996</v>
      </c>
    </row>
    <row r="26" spans="1:5" x14ac:dyDescent="0.15">
      <c r="A26" s="4" t="s">
        <v>276</v>
      </c>
      <c r="B26" s="4" t="s">
        <v>417</v>
      </c>
      <c r="C26" s="4" t="s">
        <v>277</v>
      </c>
      <c r="D26" s="5">
        <v>0.72430000000000005</v>
      </c>
      <c r="E26" s="5">
        <v>0.72430000000000005</v>
      </c>
    </row>
    <row r="27" spans="1:5" x14ac:dyDescent="0.15">
      <c r="A27" s="4" t="s">
        <v>278</v>
      </c>
      <c r="B27" s="4" t="s">
        <v>418</v>
      </c>
      <c r="C27" s="4" t="s">
        <v>279</v>
      </c>
      <c r="D27" s="5">
        <v>0.83940000000000003</v>
      </c>
      <c r="E27" s="5">
        <v>0</v>
      </c>
    </row>
    <row r="28" spans="1:5" x14ac:dyDescent="0.15">
      <c r="A28" s="4" t="s">
        <v>280</v>
      </c>
      <c r="B28" s="4" t="s">
        <v>418</v>
      </c>
      <c r="C28" s="4" t="s">
        <v>281</v>
      </c>
      <c r="D28" s="5">
        <v>0.83940000000000003</v>
      </c>
      <c r="E28" s="5">
        <v>0</v>
      </c>
    </row>
    <row r="29" spans="1:5" x14ac:dyDescent="0.15">
      <c r="A29" s="4" t="s">
        <v>282</v>
      </c>
      <c r="B29" s="4" t="s">
        <v>418</v>
      </c>
      <c r="C29" s="4" t="s">
        <v>283</v>
      </c>
      <c r="D29" s="5">
        <v>6.1999999999999998E-3</v>
      </c>
      <c r="E29" s="5">
        <v>0</v>
      </c>
    </row>
    <row r="30" spans="1:5" x14ac:dyDescent="0.15">
      <c r="A30" s="4" t="s">
        <v>284</v>
      </c>
      <c r="B30" s="4" t="s">
        <v>418</v>
      </c>
      <c r="C30" s="4" t="s">
        <v>285</v>
      </c>
      <c r="D30" s="5">
        <v>6.1999999999999998E-3</v>
      </c>
      <c r="E30" s="5">
        <v>0</v>
      </c>
    </row>
    <row r="31" spans="1:5" x14ac:dyDescent="0.15">
      <c r="A31" s="4" t="s">
        <v>286</v>
      </c>
      <c r="B31" s="4" t="s">
        <v>418</v>
      </c>
      <c r="C31" s="4" t="s">
        <v>287</v>
      </c>
      <c r="D31" s="5">
        <v>5.7299999999999997E-2</v>
      </c>
      <c r="E31" s="5">
        <v>0</v>
      </c>
    </row>
    <row r="32" spans="1:5" x14ac:dyDescent="0.15">
      <c r="A32" s="4" t="s">
        <v>288</v>
      </c>
      <c r="B32" s="4" t="s">
        <v>417</v>
      </c>
      <c r="C32" s="4" t="s">
        <v>289</v>
      </c>
      <c r="D32" s="5">
        <v>4.1500000000000002E-2</v>
      </c>
      <c r="E32" s="5">
        <v>2.2000000000000001E-3</v>
      </c>
    </row>
    <row r="33" spans="1:5" x14ac:dyDescent="0.15">
      <c r="A33" s="4" t="s">
        <v>290</v>
      </c>
      <c r="B33" s="4" t="s">
        <v>418</v>
      </c>
      <c r="C33" s="4" t="s">
        <v>291</v>
      </c>
      <c r="D33" s="5">
        <v>0.1033</v>
      </c>
      <c r="E33" s="5">
        <v>0</v>
      </c>
    </row>
    <row r="34" spans="1:5" x14ac:dyDescent="0.15">
      <c r="A34" s="4" t="s">
        <v>292</v>
      </c>
      <c r="B34" s="4" t="s">
        <v>418</v>
      </c>
      <c r="C34" s="4" t="s">
        <v>293</v>
      </c>
      <c r="D34" s="5">
        <v>0.1033</v>
      </c>
      <c r="E34" s="5">
        <v>0</v>
      </c>
    </row>
    <row r="35" spans="1:5" x14ac:dyDescent="0.15">
      <c r="A35" s="4" t="s">
        <v>294</v>
      </c>
      <c r="B35" s="4" t="s">
        <v>418</v>
      </c>
      <c r="C35" s="4" t="s">
        <v>295</v>
      </c>
      <c r="D35" s="5">
        <v>0.68279999999999996</v>
      </c>
      <c r="E35" s="5">
        <v>0</v>
      </c>
    </row>
    <row r="36" spans="1:5" x14ac:dyDescent="0.15">
      <c r="A36" s="4" t="s">
        <v>296</v>
      </c>
      <c r="B36" s="4" t="s">
        <v>417</v>
      </c>
      <c r="C36" s="4" t="s">
        <v>297</v>
      </c>
      <c r="D36" s="5">
        <v>1</v>
      </c>
      <c r="E36" s="5">
        <v>0</v>
      </c>
    </row>
    <row r="37" spans="1:5" x14ac:dyDescent="0.15">
      <c r="A37" s="4" t="s">
        <v>298</v>
      </c>
      <c r="B37" s="4" t="s">
        <v>417</v>
      </c>
      <c r="C37" s="4" t="s">
        <v>299</v>
      </c>
      <c r="D37" s="5">
        <v>1</v>
      </c>
      <c r="E37" s="5">
        <v>0</v>
      </c>
    </row>
    <row r="38" spans="1:5" x14ac:dyDescent="0.15">
      <c r="A38" s="4" t="s">
        <v>300</v>
      </c>
      <c r="B38" s="4" t="s">
        <v>418</v>
      </c>
      <c r="C38" s="4" t="s">
        <v>301</v>
      </c>
      <c r="D38" s="5">
        <v>0.24990000000000001</v>
      </c>
      <c r="E38" s="5">
        <v>0</v>
      </c>
    </row>
    <row r="39" spans="1:5" x14ac:dyDescent="0.15">
      <c r="A39" s="4" t="s">
        <v>302</v>
      </c>
      <c r="B39" s="4" t="s">
        <v>418</v>
      </c>
      <c r="C39" s="4" t="s">
        <v>303</v>
      </c>
      <c r="D39" s="5">
        <v>0.2442</v>
      </c>
      <c r="E39" s="5">
        <v>0</v>
      </c>
    </row>
    <row r="40" spans="1:5" x14ac:dyDescent="0.15">
      <c r="A40" s="4" t="s">
        <v>304</v>
      </c>
      <c r="B40" s="4" t="s">
        <v>418</v>
      </c>
      <c r="C40" s="4" t="s">
        <v>305</v>
      </c>
      <c r="D40" s="5">
        <v>1.6999999999999999E-3</v>
      </c>
      <c r="E40" s="5">
        <v>0</v>
      </c>
    </row>
    <row r="41" spans="1:5" x14ac:dyDescent="0.15">
      <c r="A41" s="4" t="s">
        <v>306</v>
      </c>
      <c r="B41" s="4" t="s">
        <v>418</v>
      </c>
      <c r="C41" s="4" t="s">
        <v>307</v>
      </c>
      <c r="D41" s="5">
        <v>0.9607</v>
      </c>
      <c r="E41" s="5">
        <v>0</v>
      </c>
    </row>
    <row r="42" spans="1:5" x14ac:dyDescent="0.15">
      <c r="A42" s="4" t="s">
        <v>308</v>
      </c>
      <c r="B42" s="4" t="s">
        <v>418</v>
      </c>
      <c r="C42" s="4" t="s">
        <v>309</v>
      </c>
      <c r="D42" s="5">
        <v>0.98540000000000005</v>
      </c>
      <c r="E42" s="5">
        <v>0</v>
      </c>
    </row>
    <row r="43" spans="1:5" x14ac:dyDescent="0.15">
      <c r="A43" s="4" t="s">
        <v>310</v>
      </c>
      <c r="B43" s="4" t="s">
        <v>418</v>
      </c>
      <c r="C43" s="4" t="s">
        <v>311</v>
      </c>
      <c r="D43" s="5">
        <v>0.99939999999999996</v>
      </c>
      <c r="E43" s="5">
        <v>0</v>
      </c>
    </row>
    <row r="44" spans="1:5" x14ac:dyDescent="0.15">
      <c r="A44" s="4" t="s">
        <v>312</v>
      </c>
      <c r="B44" s="4" t="s">
        <v>418</v>
      </c>
      <c r="C44" s="4" t="s">
        <v>313</v>
      </c>
      <c r="D44" s="5">
        <v>0.97589999999999999</v>
      </c>
      <c r="E44" s="5">
        <v>0</v>
      </c>
    </row>
    <row r="45" spans="1:5" x14ac:dyDescent="0.15">
      <c r="A45" s="4" t="s">
        <v>314</v>
      </c>
      <c r="B45" s="4" t="s">
        <v>418</v>
      </c>
      <c r="C45" s="4" t="s">
        <v>315</v>
      </c>
      <c r="D45" s="5">
        <v>0.94099999999999995</v>
      </c>
      <c r="E45" s="5">
        <v>0.94099999999999995</v>
      </c>
    </row>
    <row r="46" spans="1:5" x14ac:dyDescent="0.15">
      <c r="A46" s="4" t="s">
        <v>316</v>
      </c>
      <c r="B46" s="4" t="s">
        <v>418</v>
      </c>
      <c r="C46" s="4" t="s">
        <v>317</v>
      </c>
      <c r="D46" s="5">
        <v>0.94099999999999995</v>
      </c>
      <c r="E46" s="5">
        <v>0.94099999999999995</v>
      </c>
    </row>
    <row r="47" spans="1:5" x14ac:dyDescent="0.15">
      <c r="A47" s="4" t="s">
        <v>318</v>
      </c>
      <c r="B47" s="4" t="s">
        <v>418</v>
      </c>
      <c r="C47" s="4" t="s">
        <v>319</v>
      </c>
      <c r="D47" s="5">
        <v>6.1999999999999998E-3</v>
      </c>
      <c r="E47" s="5">
        <v>0</v>
      </c>
    </row>
    <row r="48" spans="1:5" x14ac:dyDescent="0.15">
      <c r="A48" s="4" t="s">
        <v>320</v>
      </c>
      <c r="B48" s="4" t="s">
        <v>418</v>
      </c>
      <c r="C48" s="4" t="s">
        <v>321</v>
      </c>
      <c r="D48" s="5">
        <v>0.94099999999999995</v>
      </c>
      <c r="E48" s="5">
        <v>0</v>
      </c>
    </row>
    <row r="49" spans="1:5" x14ac:dyDescent="0.15">
      <c r="A49" s="4" t="s">
        <v>322</v>
      </c>
      <c r="B49" s="4" t="s">
        <v>418</v>
      </c>
      <c r="C49" s="4" t="s">
        <v>323</v>
      </c>
      <c r="D49" s="5">
        <v>1</v>
      </c>
      <c r="E49" s="5">
        <v>0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5"/>
  <sheetViews>
    <sheetView workbookViewId="0">
      <selection activeCell="C11" sqref="C11"/>
    </sheetView>
  </sheetViews>
  <sheetFormatPr defaultRowHeight="13.5" x14ac:dyDescent="0.15"/>
  <cols>
    <col min="1" max="1" width="26.25" style="49" customWidth="1"/>
    <col min="2" max="3" width="20.5" style="46" customWidth="1"/>
    <col min="4" max="11" width="13.25" style="46" customWidth="1"/>
    <col min="12" max="13" width="20.5" style="46" customWidth="1"/>
  </cols>
  <sheetData>
    <row r="1" spans="1:13" s="2" customFormat="1" x14ac:dyDescent="0.15">
      <c r="A1" s="48" t="s">
        <v>477</v>
      </c>
      <c r="B1" s="41" t="s">
        <v>457</v>
      </c>
      <c r="C1" s="41" t="s">
        <v>458</v>
      </c>
      <c r="D1" s="41" t="s">
        <v>459</v>
      </c>
      <c r="E1" s="41" t="s">
        <v>460</v>
      </c>
      <c r="F1" s="41" t="s">
        <v>461</v>
      </c>
      <c r="G1" s="41" t="s">
        <v>462</v>
      </c>
      <c r="H1" s="41" t="s">
        <v>463</v>
      </c>
      <c r="I1" s="41" t="s">
        <v>464</v>
      </c>
      <c r="J1" s="41" t="s">
        <v>465</v>
      </c>
      <c r="K1" s="41" t="s">
        <v>466</v>
      </c>
      <c r="L1" s="47"/>
      <c r="M1" s="47"/>
    </row>
    <row r="2" spans="1:13" x14ac:dyDescent="0.15">
      <c r="A2" s="91" t="s">
        <v>478</v>
      </c>
      <c r="B2" s="111" t="s">
        <v>467</v>
      </c>
      <c r="C2" s="111" t="s">
        <v>468</v>
      </c>
      <c r="D2" s="6">
        <v>0</v>
      </c>
      <c r="E2" s="6">
        <v>2</v>
      </c>
      <c r="F2" s="6">
        <v>1</v>
      </c>
      <c r="G2" s="6">
        <v>3</v>
      </c>
      <c r="H2" s="6">
        <v>1.4285714E-2</v>
      </c>
      <c r="I2" s="6">
        <v>9.0909089999999998E-2</v>
      </c>
      <c r="J2" s="6">
        <v>-1.8506</v>
      </c>
      <c r="K2" s="6">
        <v>0.141799218</v>
      </c>
    </row>
    <row r="3" spans="1:13" x14ac:dyDescent="0.15">
      <c r="A3" s="93"/>
      <c r="B3" s="112"/>
      <c r="C3" s="112"/>
      <c r="D3" s="6">
        <v>1</v>
      </c>
      <c r="E3" s="6">
        <v>1</v>
      </c>
      <c r="F3" s="6">
        <v>1</v>
      </c>
      <c r="G3" s="6">
        <v>1</v>
      </c>
      <c r="H3" s="6">
        <v>7.1428569999999999E-3</v>
      </c>
      <c r="I3" s="6">
        <v>9.0909089999999998E-2</v>
      </c>
      <c r="J3" s="6">
        <v>-2.5437471</v>
      </c>
      <c r="K3" s="6">
        <v>0.21308011800000001</v>
      </c>
    </row>
    <row r="4" spans="1:13" x14ac:dyDescent="0.15">
      <c r="A4" s="93"/>
      <c r="B4" s="112"/>
      <c r="C4" s="112"/>
      <c r="D4" s="6">
        <v>2</v>
      </c>
      <c r="E4" s="6">
        <v>10</v>
      </c>
      <c r="F4" s="6">
        <v>1</v>
      </c>
      <c r="G4" s="6">
        <v>11</v>
      </c>
      <c r="H4" s="6">
        <v>7.1428570999999996E-2</v>
      </c>
      <c r="I4" s="6">
        <v>9.0909089999999998E-2</v>
      </c>
      <c r="J4" s="6">
        <v>-0.24116209999999999</v>
      </c>
      <c r="K4" s="6">
        <v>4.697962E-3</v>
      </c>
    </row>
    <row r="5" spans="1:13" x14ac:dyDescent="0.15">
      <c r="A5" s="92"/>
      <c r="B5" s="113"/>
      <c r="C5" s="113"/>
      <c r="D5" s="6">
        <v>3</v>
      </c>
      <c r="E5" s="6">
        <v>127</v>
      </c>
      <c r="F5" s="6">
        <v>8</v>
      </c>
      <c r="G5" s="6">
        <v>135</v>
      </c>
      <c r="H5" s="6">
        <v>0.90714285699999997</v>
      </c>
      <c r="I5" s="6">
        <v>0.72727273000000003</v>
      </c>
      <c r="J5" s="6">
        <v>0.22099840000000001</v>
      </c>
      <c r="K5" s="6">
        <v>3.9751010000000003E-2</v>
      </c>
    </row>
    <row r="7" spans="1:13" s="2" customFormat="1" x14ac:dyDescent="0.15">
      <c r="A7" s="48" t="s">
        <v>479</v>
      </c>
      <c r="B7" s="41" t="s">
        <v>469</v>
      </c>
      <c r="C7" s="41" t="s">
        <v>470</v>
      </c>
      <c r="D7" s="41" t="s">
        <v>459</v>
      </c>
      <c r="E7" s="41" t="s">
        <v>460</v>
      </c>
      <c r="F7" s="41" t="s">
        <v>461</v>
      </c>
      <c r="G7" s="41" t="s">
        <v>462</v>
      </c>
      <c r="H7" s="41" t="s">
        <v>463</v>
      </c>
      <c r="I7" s="41" t="s">
        <v>464</v>
      </c>
      <c r="J7" s="41" t="s">
        <v>465</v>
      </c>
      <c r="K7" s="41" t="s">
        <v>466</v>
      </c>
      <c r="L7" s="47"/>
      <c r="M7" s="47"/>
    </row>
    <row r="8" spans="1:13" x14ac:dyDescent="0.15">
      <c r="A8" s="91" t="s">
        <v>489</v>
      </c>
      <c r="B8" s="111" t="s">
        <v>471</v>
      </c>
      <c r="C8" s="111" t="s">
        <v>472</v>
      </c>
      <c r="D8" s="6">
        <v>0</v>
      </c>
      <c r="E8" s="6">
        <v>3</v>
      </c>
      <c r="F8" s="6">
        <v>1</v>
      </c>
      <c r="G8" s="6">
        <v>4</v>
      </c>
      <c r="H8" s="6">
        <v>2.1428570000000001E-2</v>
      </c>
      <c r="I8" s="6">
        <v>0.1</v>
      </c>
      <c r="J8" s="6">
        <v>-1.54044504</v>
      </c>
      <c r="K8" s="6">
        <v>0.12103496800000001</v>
      </c>
    </row>
    <row r="9" spans="1:13" x14ac:dyDescent="0.15">
      <c r="A9" s="93"/>
      <c r="B9" s="112"/>
      <c r="C9" s="112"/>
      <c r="D9" s="6">
        <v>1</v>
      </c>
      <c r="E9" s="6">
        <v>21</v>
      </c>
      <c r="F9" s="6">
        <v>1</v>
      </c>
      <c r="G9" s="6">
        <v>22</v>
      </c>
      <c r="H9" s="6">
        <v>0.15</v>
      </c>
      <c r="I9" s="6">
        <v>0.1</v>
      </c>
      <c r="J9" s="6">
        <v>0.40546511000000002</v>
      </c>
      <c r="K9" s="6">
        <v>2.0273255E-2</v>
      </c>
    </row>
    <row r="10" spans="1:13" x14ac:dyDescent="0.15">
      <c r="A10" s="92"/>
      <c r="B10" s="113"/>
      <c r="C10" s="113"/>
      <c r="D10" s="6">
        <v>2</v>
      </c>
      <c r="E10" s="6">
        <v>116</v>
      </c>
      <c r="F10" s="6">
        <v>8</v>
      </c>
      <c r="G10" s="6">
        <v>124</v>
      </c>
      <c r="H10" s="6">
        <v>0.82857143</v>
      </c>
      <c r="I10" s="6">
        <v>0.8</v>
      </c>
      <c r="J10" s="6">
        <v>3.5091320000000002E-2</v>
      </c>
      <c r="K10" s="6">
        <v>1.002609E-3</v>
      </c>
    </row>
    <row r="12" spans="1:13" s="2" customFormat="1" x14ac:dyDescent="0.15">
      <c r="A12" s="48" t="s">
        <v>480</v>
      </c>
      <c r="B12" s="41" t="s">
        <v>473</v>
      </c>
      <c r="C12" s="41" t="s">
        <v>474</v>
      </c>
      <c r="D12" s="41" t="s">
        <v>459</v>
      </c>
      <c r="E12" s="41" t="s">
        <v>460</v>
      </c>
      <c r="F12" s="41" t="s">
        <v>461</v>
      </c>
      <c r="G12" s="41" t="s">
        <v>462</v>
      </c>
      <c r="H12" s="41" t="s">
        <v>463</v>
      </c>
      <c r="I12" s="41" t="s">
        <v>464</v>
      </c>
      <c r="J12" s="41" t="s">
        <v>465</v>
      </c>
      <c r="K12" s="41" t="s">
        <v>466</v>
      </c>
      <c r="L12" s="47"/>
      <c r="M12" s="47"/>
    </row>
    <row r="13" spans="1:13" x14ac:dyDescent="0.15">
      <c r="A13" s="91" t="s">
        <v>481</v>
      </c>
      <c r="B13" s="111" t="s">
        <v>475</v>
      </c>
      <c r="C13" s="111" t="s">
        <v>476</v>
      </c>
      <c r="D13" s="6">
        <v>0</v>
      </c>
      <c r="E13" s="6">
        <v>50</v>
      </c>
      <c r="F13" s="6">
        <v>6</v>
      </c>
      <c r="G13" s="6">
        <v>56</v>
      </c>
      <c r="H13" s="6">
        <v>0.35714286000000001</v>
      </c>
      <c r="I13" s="6">
        <v>0.6</v>
      </c>
      <c r="J13" s="6">
        <v>-0.51879379999999997</v>
      </c>
      <c r="K13" s="6">
        <v>0.12599279999999999</v>
      </c>
    </row>
    <row r="14" spans="1:13" x14ac:dyDescent="0.15">
      <c r="A14" s="93"/>
      <c r="B14" s="112"/>
      <c r="C14" s="112"/>
      <c r="D14" s="6">
        <v>1</v>
      </c>
      <c r="E14" s="6">
        <v>4</v>
      </c>
      <c r="F14" s="6">
        <v>2</v>
      </c>
      <c r="G14" s="6">
        <v>6</v>
      </c>
      <c r="H14" s="6">
        <v>2.8571429999999998E-2</v>
      </c>
      <c r="I14" s="6">
        <v>0.2</v>
      </c>
      <c r="J14" s="6">
        <v>-1.9459101000000001</v>
      </c>
      <c r="K14" s="6">
        <v>0.33358460000000001</v>
      </c>
    </row>
    <row r="15" spans="1:13" x14ac:dyDescent="0.15">
      <c r="A15" s="92"/>
      <c r="B15" s="113"/>
      <c r="C15" s="113"/>
      <c r="D15" s="6">
        <v>2</v>
      </c>
      <c r="E15" s="6">
        <v>86</v>
      </c>
      <c r="F15" s="6">
        <v>2</v>
      </c>
      <c r="G15" s="6">
        <v>88</v>
      </c>
      <c r="H15" s="6">
        <v>0.61428570999999998</v>
      </c>
      <c r="I15" s="6">
        <v>0.2</v>
      </c>
      <c r="J15" s="6">
        <v>1.1221428</v>
      </c>
      <c r="K15" s="6">
        <v>0.46488770000000001</v>
      </c>
    </row>
  </sheetData>
  <mergeCells count="9">
    <mergeCell ref="A13:A15"/>
    <mergeCell ref="B13:B15"/>
    <mergeCell ref="C13:C15"/>
    <mergeCell ref="A2:A5"/>
    <mergeCell ref="B2:B5"/>
    <mergeCell ref="C2:C5"/>
    <mergeCell ref="A8:A10"/>
    <mergeCell ref="B8:B10"/>
    <mergeCell ref="C8:C10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workbookViewId="0">
      <selection sqref="A1:K3"/>
    </sheetView>
  </sheetViews>
  <sheetFormatPr defaultRowHeight="13.5" x14ac:dyDescent="0.15"/>
  <cols>
    <col min="1" max="1" width="8.75" customWidth="1"/>
    <col min="2" max="2" width="36.125" customWidth="1"/>
    <col min="3" max="3" width="20.25" customWidth="1"/>
    <col min="4" max="11" width="10.875" customWidth="1"/>
  </cols>
  <sheetData>
    <row r="1" spans="1:13" s="2" customFormat="1" x14ac:dyDescent="0.15">
      <c r="A1" s="114" t="s">
        <v>487</v>
      </c>
      <c r="B1" s="41" t="s">
        <v>482</v>
      </c>
      <c r="C1" s="41" t="s">
        <v>484</v>
      </c>
      <c r="D1" s="41" t="s">
        <v>459</v>
      </c>
      <c r="E1" s="41" t="s">
        <v>460</v>
      </c>
      <c r="F1" s="41" t="s">
        <v>461</v>
      </c>
      <c r="G1" s="41" t="s">
        <v>462</v>
      </c>
      <c r="H1" s="41" t="s">
        <v>463</v>
      </c>
      <c r="I1" s="41" t="s">
        <v>464</v>
      </c>
      <c r="J1" s="41" t="s">
        <v>465</v>
      </c>
      <c r="K1" s="41" t="s">
        <v>466</v>
      </c>
      <c r="L1" s="47"/>
      <c r="M1" s="47"/>
    </row>
    <row r="2" spans="1:13" x14ac:dyDescent="0.15">
      <c r="A2" s="114"/>
      <c r="B2" s="115" t="s">
        <v>488</v>
      </c>
      <c r="C2" s="115">
        <v>0</v>
      </c>
      <c r="D2" s="6">
        <v>0</v>
      </c>
      <c r="E2" s="6">
        <v>123</v>
      </c>
      <c r="F2" s="6">
        <v>8</v>
      </c>
      <c r="G2" s="6">
        <v>131</v>
      </c>
      <c r="H2" s="6">
        <v>0.8785714</v>
      </c>
      <c r="I2" s="6">
        <v>0.8</v>
      </c>
      <c r="J2" s="6">
        <v>9.3685480000000002E-2</v>
      </c>
      <c r="K2" s="6">
        <v>7.3610020000000002E-3</v>
      </c>
      <c r="L2" s="46"/>
      <c r="M2" s="46"/>
    </row>
    <row r="3" spans="1:13" x14ac:dyDescent="0.15">
      <c r="A3" s="114"/>
      <c r="B3" s="115"/>
      <c r="C3" s="115"/>
      <c r="D3" s="6">
        <v>1</v>
      </c>
      <c r="E3" s="6">
        <v>17</v>
      </c>
      <c r="F3" s="6">
        <v>2</v>
      </c>
      <c r="G3" s="6">
        <v>19</v>
      </c>
      <c r="H3" s="6">
        <v>0.1214286</v>
      </c>
      <c r="I3" s="6">
        <v>0.2</v>
      </c>
      <c r="J3" s="6">
        <v>-0.49899116999999998</v>
      </c>
      <c r="K3" s="6">
        <v>3.9206448999999997E-2</v>
      </c>
      <c r="L3" s="46"/>
      <c r="M3" s="46"/>
    </row>
  </sheetData>
  <mergeCells count="3">
    <mergeCell ref="A1:A3"/>
    <mergeCell ref="B2:B3"/>
    <mergeCell ref="C2:C3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5"/>
  <sheetViews>
    <sheetView workbookViewId="0">
      <selection sqref="A1:K5"/>
    </sheetView>
  </sheetViews>
  <sheetFormatPr defaultRowHeight="13.5" x14ac:dyDescent="0.15"/>
  <cols>
    <col min="1" max="1" width="8.75" customWidth="1"/>
    <col min="2" max="2" width="27" style="46" customWidth="1"/>
    <col min="3" max="3" width="28.375" style="46" customWidth="1"/>
    <col min="4" max="12" width="12.875" style="46" customWidth="1"/>
    <col min="13" max="13" width="8.75" style="46"/>
  </cols>
  <sheetData>
    <row r="1" spans="1:13" s="2" customFormat="1" x14ac:dyDescent="0.15">
      <c r="A1" s="91" t="s">
        <v>486</v>
      </c>
      <c r="B1" s="41" t="s">
        <v>482</v>
      </c>
      <c r="C1" s="41" t="s">
        <v>484</v>
      </c>
      <c r="D1" s="41" t="s">
        <v>459</v>
      </c>
      <c r="E1" s="41" t="s">
        <v>460</v>
      </c>
      <c r="F1" s="41" t="s">
        <v>461</v>
      </c>
      <c r="G1" s="41" t="s">
        <v>462</v>
      </c>
      <c r="H1" s="41" t="s">
        <v>463</v>
      </c>
      <c r="I1" s="41" t="s">
        <v>464</v>
      </c>
      <c r="J1" s="41" t="s">
        <v>465</v>
      </c>
      <c r="K1" s="41" t="s">
        <v>466</v>
      </c>
      <c r="L1" s="47"/>
      <c r="M1" s="47"/>
    </row>
    <row r="2" spans="1:13" x14ac:dyDescent="0.15">
      <c r="A2" s="93"/>
      <c r="B2" s="111" t="s">
        <v>483</v>
      </c>
      <c r="C2" s="111" t="s">
        <v>485</v>
      </c>
      <c r="D2" s="6">
        <v>0</v>
      </c>
      <c r="E2" s="6">
        <v>11</v>
      </c>
      <c r="F2" s="6">
        <v>1</v>
      </c>
      <c r="G2" s="6">
        <v>12</v>
      </c>
      <c r="H2" s="6">
        <v>7.8571429999999998E-2</v>
      </c>
      <c r="I2" s="6">
        <v>0.1</v>
      </c>
      <c r="J2" s="6">
        <v>-0.24116209999999999</v>
      </c>
      <c r="K2" s="6">
        <v>5.1677579999999997E-3</v>
      </c>
    </row>
    <row r="3" spans="1:13" x14ac:dyDescent="0.15">
      <c r="A3" s="93"/>
      <c r="B3" s="112"/>
      <c r="C3" s="112"/>
      <c r="D3" s="6">
        <v>1</v>
      </c>
      <c r="E3" s="6">
        <v>21</v>
      </c>
      <c r="F3" s="6">
        <v>1</v>
      </c>
      <c r="G3" s="6">
        <v>22</v>
      </c>
      <c r="H3" s="6">
        <v>0.15</v>
      </c>
      <c r="I3" s="6">
        <v>0.1</v>
      </c>
      <c r="J3" s="6">
        <v>0.40546510000000002</v>
      </c>
      <c r="K3" s="6">
        <v>2.0273255E-2</v>
      </c>
    </row>
    <row r="4" spans="1:13" x14ac:dyDescent="0.15">
      <c r="A4" s="93"/>
      <c r="B4" s="112"/>
      <c r="C4" s="112"/>
      <c r="D4" s="6">
        <v>2</v>
      </c>
      <c r="E4" s="6">
        <v>55</v>
      </c>
      <c r="F4" s="6">
        <v>2</v>
      </c>
      <c r="G4" s="6">
        <v>57</v>
      </c>
      <c r="H4" s="6">
        <v>0.39285713999999999</v>
      </c>
      <c r="I4" s="6">
        <v>0.2</v>
      </c>
      <c r="J4" s="6">
        <v>0.67512870000000003</v>
      </c>
      <c r="K4" s="6">
        <v>0.130203387</v>
      </c>
    </row>
    <row r="5" spans="1:13" x14ac:dyDescent="0.15">
      <c r="A5" s="92"/>
      <c r="B5" s="113"/>
      <c r="C5" s="113"/>
      <c r="D5" s="6">
        <v>3</v>
      </c>
      <c r="E5" s="6">
        <v>53</v>
      </c>
      <c r="F5" s="6">
        <v>6</v>
      </c>
      <c r="G5" s="6">
        <v>59</v>
      </c>
      <c r="H5" s="6">
        <v>0.37857142999999999</v>
      </c>
      <c r="I5" s="6">
        <v>0.6</v>
      </c>
      <c r="J5" s="6">
        <v>-0.46052490000000001</v>
      </c>
      <c r="K5" s="6">
        <v>0.101973367</v>
      </c>
    </row>
  </sheetData>
  <mergeCells count="3">
    <mergeCell ref="B2:B5"/>
    <mergeCell ref="C2:C5"/>
    <mergeCell ref="A1:A5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"/>
  <sheetViews>
    <sheetView tabSelected="1" workbookViewId="0">
      <selection activeCell="E15" sqref="E15"/>
    </sheetView>
  </sheetViews>
  <sheetFormatPr defaultRowHeight="13.5" x14ac:dyDescent="0.15"/>
  <cols>
    <col min="1" max="1" width="10.625" customWidth="1"/>
    <col min="2" max="2" width="25.375" customWidth="1"/>
    <col min="3" max="3" width="23.125" customWidth="1"/>
    <col min="4" max="11" width="10" customWidth="1"/>
  </cols>
  <sheetData>
    <row r="1" spans="1:13" s="2" customFormat="1" x14ac:dyDescent="0.15">
      <c r="A1" s="91" t="s">
        <v>490</v>
      </c>
      <c r="B1" s="41" t="s">
        <v>482</v>
      </c>
      <c r="C1" s="41" t="s">
        <v>484</v>
      </c>
      <c r="D1" s="41" t="s">
        <v>459</v>
      </c>
      <c r="E1" s="41" t="s">
        <v>460</v>
      </c>
      <c r="F1" s="41" t="s">
        <v>461</v>
      </c>
      <c r="G1" s="41" t="s">
        <v>462</v>
      </c>
      <c r="H1" s="41" t="s">
        <v>463</v>
      </c>
      <c r="I1" s="41" t="s">
        <v>464</v>
      </c>
      <c r="J1" s="41" t="s">
        <v>465</v>
      </c>
      <c r="K1" s="41" t="s">
        <v>466</v>
      </c>
      <c r="L1" s="47"/>
      <c r="M1" s="47"/>
    </row>
    <row r="2" spans="1:13" x14ac:dyDescent="0.15">
      <c r="A2" s="93"/>
      <c r="B2" s="112" t="s">
        <v>491</v>
      </c>
      <c r="C2" s="112" t="s">
        <v>492</v>
      </c>
      <c r="D2" s="45">
        <v>1</v>
      </c>
      <c r="E2" s="45">
        <v>10</v>
      </c>
      <c r="F2" s="45">
        <v>2</v>
      </c>
      <c r="G2" s="45">
        <v>12</v>
      </c>
      <c r="H2" s="45">
        <v>6.8965520000000002E-2</v>
      </c>
      <c r="I2" s="45">
        <v>0.18181820000000001</v>
      </c>
      <c r="J2" s="45">
        <v>-0.96940059999999995</v>
      </c>
      <c r="K2" s="45">
        <v>0.10939939999999999</v>
      </c>
      <c r="L2" s="46"/>
      <c r="M2" s="46"/>
    </row>
    <row r="3" spans="1:13" x14ac:dyDescent="0.15">
      <c r="A3" s="93"/>
      <c r="B3" s="112"/>
      <c r="C3" s="112"/>
      <c r="D3" s="45">
        <v>2</v>
      </c>
      <c r="E3" s="45">
        <v>2</v>
      </c>
      <c r="F3" s="45">
        <v>4</v>
      </c>
      <c r="G3" s="45">
        <v>6</v>
      </c>
      <c r="H3" s="45">
        <v>1.3793100000000001E-2</v>
      </c>
      <c r="I3" s="45">
        <v>0.36363640000000003</v>
      </c>
      <c r="J3" s="45">
        <v>-3.2719857000000001</v>
      </c>
      <c r="K3" s="45">
        <v>1.1446821</v>
      </c>
      <c r="L3" s="46"/>
      <c r="M3" s="46"/>
    </row>
    <row r="4" spans="1:13" x14ac:dyDescent="0.15">
      <c r="A4" s="92"/>
      <c r="B4" s="113"/>
      <c r="C4" s="113"/>
      <c r="D4" s="45">
        <v>3</v>
      </c>
      <c r="E4" s="45">
        <v>133</v>
      </c>
      <c r="F4" s="45">
        <v>5</v>
      </c>
      <c r="G4" s="45">
        <v>138</v>
      </c>
      <c r="H4" s="45">
        <v>0.91724138</v>
      </c>
      <c r="I4" s="45">
        <v>0.45454549999999999</v>
      </c>
      <c r="J4" s="45">
        <v>0.70207269999999999</v>
      </c>
      <c r="K4" s="45">
        <v>0.32484619999999997</v>
      </c>
      <c r="L4" s="46"/>
      <c r="M4" s="46"/>
    </row>
  </sheetData>
  <mergeCells count="3">
    <mergeCell ref="A1:A4"/>
    <mergeCell ref="B2:B4"/>
    <mergeCell ref="C2:C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E387"/>
  <sheetViews>
    <sheetView topLeftCell="A89" workbookViewId="0">
      <selection activeCell="A123" sqref="A123"/>
    </sheetView>
  </sheetViews>
  <sheetFormatPr defaultColWidth="8.75" defaultRowHeight="13.5" x14ac:dyDescent="0.15"/>
  <cols>
    <col min="1" max="1" width="50.625" style="8" customWidth="1"/>
    <col min="2" max="16384" width="8.75" style="8"/>
  </cols>
  <sheetData>
    <row r="4" spans="1:5" ht="14.25" thickBot="1" x14ac:dyDescent="0.2"/>
    <row r="5" spans="1:5" x14ac:dyDescent="0.15">
      <c r="A5" s="70" t="s">
        <v>0</v>
      </c>
      <c r="B5" s="71"/>
      <c r="C5" s="71"/>
      <c r="D5" s="71"/>
    </row>
    <row r="6" spans="1:5" x14ac:dyDescent="0.15">
      <c r="A6" s="72" t="s">
        <v>1</v>
      </c>
      <c r="B6" s="73" t="s">
        <v>2</v>
      </c>
      <c r="C6" s="73"/>
      <c r="D6" s="73"/>
    </row>
    <row r="7" spans="1:5" x14ac:dyDescent="0.15">
      <c r="A7" s="72"/>
      <c r="B7" s="9">
        <v>0</v>
      </c>
      <c r="C7" s="9">
        <v>1</v>
      </c>
      <c r="D7" s="9" t="s">
        <v>3</v>
      </c>
    </row>
    <row r="8" spans="1:5" x14ac:dyDescent="0.15">
      <c r="A8" s="10" t="s">
        <v>4</v>
      </c>
      <c r="B8" s="11">
        <v>1215</v>
      </c>
      <c r="C8" s="11">
        <v>86</v>
      </c>
      <c r="D8" s="11">
        <v>1301</v>
      </c>
      <c r="E8" s="12">
        <f>C8/D8</f>
        <v>6.610299769408147E-2</v>
      </c>
    </row>
    <row r="9" spans="1:5" x14ac:dyDescent="0.15">
      <c r="A9" s="10" t="s">
        <v>5</v>
      </c>
      <c r="B9" s="11">
        <v>461</v>
      </c>
      <c r="C9" s="11">
        <v>19</v>
      </c>
      <c r="D9" s="11">
        <v>480</v>
      </c>
      <c r="E9" s="12">
        <f t="shared" ref="E9:E10" si="0">C9/D9</f>
        <v>3.9583333333333331E-2</v>
      </c>
    </row>
    <row r="10" spans="1:5" x14ac:dyDescent="0.15">
      <c r="A10" s="10" t="s">
        <v>3</v>
      </c>
      <c r="B10" s="11">
        <v>1676</v>
      </c>
      <c r="C10" s="11">
        <v>105</v>
      </c>
      <c r="D10" s="11">
        <v>1781</v>
      </c>
      <c r="E10" s="12">
        <f t="shared" si="0"/>
        <v>5.8955642897248736E-2</v>
      </c>
    </row>
    <row r="11" spans="1:5" ht="14.25" thickBot="1" x14ac:dyDescent="0.2"/>
    <row r="12" spans="1:5" x14ac:dyDescent="0.15">
      <c r="A12" s="70" t="s">
        <v>6</v>
      </c>
      <c r="B12" s="71"/>
      <c r="C12" s="71"/>
      <c r="D12" s="71"/>
    </row>
    <row r="13" spans="1:5" x14ac:dyDescent="0.15">
      <c r="A13" s="72" t="s">
        <v>7</v>
      </c>
      <c r="B13" s="73" t="s">
        <v>2</v>
      </c>
      <c r="C13" s="73"/>
      <c r="D13" s="73"/>
    </row>
    <row r="14" spans="1:5" x14ac:dyDescent="0.15">
      <c r="A14" s="72"/>
      <c r="B14" s="9">
        <v>0</v>
      </c>
      <c r="C14" s="9">
        <v>1</v>
      </c>
      <c r="D14" s="9" t="s">
        <v>3</v>
      </c>
    </row>
    <row r="15" spans="1:5" x14ac:dyDescent="0.15">
      <c r="A15" s="10" t="s">
        <v>8</v>
      </c>
      <c r="B15" s="11">
        <v>1451</v>
      </c>
      <c r="C15" s="11">
        <v>92</v>
      </c>
      <c r="D15" s="11">
        <v>1543</v>
      </c>
      <c r="E15" s="12">
        <f t="shared" ref="E15:E20" si="1">C15/D15</f>
        <v>5.9624108878807515E-2</v>
      </c>
    </row>
    <row r="16" spans="1:5" x14ac:dyDescent="0.15">
      <c r="A16" s="10" t="s">
        <v>9</v>
      </c>
      <c r="B16" s="11">
        <v>1</v>
      </c>
      <c r="C16" s="11">
        <v>0</v>
      </c>
      <c r="D16" s="11">
        <v>1</v>
      </c>
      <c r="E16" s="12">
        <f t="shared" si="1"/>
        <v>0</v>
      </c>
    </row>
    <row r="17" spans="1:5" x14ac:dyDescent="0.15">
      <c r="A17" s="10" t="s">
        <v>10</v>
      </c>
      <c r="B17" s="11">
        <v>77</v>
      </c>
      <c r="C17" s="11">
        <v>4</v>
      </c>
      <c r="D17" s="11">
        <v>81</v>
      </c>
      <c r="E17" s="12">
        <f t="shared" si="1"/>
        <v>4.9382716049382713E-2</v>
      </c>
    </row>
    <row r="18" spans="1:5" x14ac:dyDescent="0.15">
      <c r="A18" s="10" t="s">
        <v>11</v>
      </c>
      <c r="B18" s="11">
        <v>136</v>
      </c>
      <c r="C18" s="11">
        <v>9</v>
      </c>
      <c r="D18" s="11">
        <v>145</v>
      </c>
      <c r="E18" s="12">
        <f t="shared" si="1"/>
        <v>6.2068965517241378E-2</v>
      </c>
    </row>
    <row r="19" spans="1:5" x14ac:dyDescent="0.15">
      <c r="A19" s="10" t="s">
        <v>12</v>
      </c>
      <c r="B19" s="11">
        <v>11</v>
      </c>
      <c r="C19" s="11">
        <v>0</v>
      </c>
      <c r="D19" s="11">
        <v>11</v>
      </c>
      <c r="E19" s="12">
        <f t="shared" si="1"/>
        <v>0</v>
      </c>
    </row>
    <row r="20" spans="1:5" x14ac:dyDescent="0.15">
      <c r="A20" s="10" t="s">
        <v>3</v>
      </c>
      <c r="B20" s="11">
        <v>1676</v>
      </c>
      <c r="C20" s="11">
        <v>105</v>
      </c>
      <c r="D20" s="11">
        <v>1781</v>
      </c>
      <c r="E20" s="12">
        <f t="shared" si="1"/>
        <v>5.8955642897248736E-2</v>
      </c>
    </row>
    <row r="21" spans="1:5" ht="14.25" thickBot="1" x14ac:dyDescent="0.2"/>
    <row r="22" spans="1:5" x14ac:dyDescent="0.15">
      <c r="A22" s="70" t="s">
        <v>13</v>
      </c>
      <c r="B22" s="71"/>
      <c r="C22" s="71"/>
      <c r="D22" s="71"/>
    </row>
    <row r="23" spans="1:5" x14ac:dyDescent="0.15">
      <c r="A23" s="72" t="s">
        <v>14</v>
      </c>
      <c r="B23" s="73" t="s">
        <v>2</v>
      </c>
      <c r="C23" s="73"/>
      <c r="D23" s="73"/>
    </row>
    <row r="24" spans="1:5" x14ac:dyDescent="0.15">
      <c r="A24" s="72"/>
      <c r="B24" s="9">
        <v>0</v>
      </c>
      <c r="C24" s="9">
        <v>1</v>
      </c>
      <c r="D24" s="9" t="s">
        <v>3</v>
      </c>
    </row>
    <row r="25" spans="1:5" x14ac:dyDescent="0.15">
      <c r="A25" s="10" t="s">
        <v>8</v>
      </c>
      <c r="B25" s="11">
        <v>4</v>
      </c>
      <c r="C25" s="11">
        <v>0</v>
      </c>
      <c r="D25" s="11">
        <v>4</v>
      </c>
      <c r="E25" s="12">
        <f t="shared" ref="E25:E28" si="2">C25/D25</f>
        <v>0</v>
      </c>
    </row>
    <row r="26" spans="1:5" x14ac:dyDescent="0.15">
      <c r="A26" s="10" t="s">
        <v>15</v>
      </c>
      <c r="B26" s="11">
        <v>689</v>
      </c>
      <c r="C26" s="11">
        <v>32</v>
      </c>
      <c r="D26" s="11">
        <v>721</v>
      </c>
      <c r="E26" s="12">
        <f t="shared" si="2"/>
        <v>4.4382801664355064E-2</v>
      </c>
    </row>
    <row r="27" spans="1:5" x14ac:dyDescent="0.15">
      <c r="A27" s="10" t="s">
        <v>16</v>
      </c>
      <c r="B27" s="11">
        <v>983</v>
      </c>
      <c r="C27" s="11">
        <v>73</v>
      </c>
      <c r="D27" s="11">
        <v>1056</v>
      </c>
      <c r="E27" s="12">
        <f t="shared" si="2"/>
        <v>6.9128787878787873E-2</v>
      </c>
    </row>
    <row r="28" spans="1:5" x14ac:dyDescent="0.15">
      <c r="A28" s="10" t="s">
        <v>3</v>
      </c>
      <c r="B28" s="11">
        <v>1676</v>
      </c>
      <c r="C28" s="11">
        <v>105</v>
      </c>
      <c r="D28" s="11">
        <v>1781</v>
      </c>
      <c r="E28" s="12">
        <f t="shared" si="2"/>
        <v>5.8955642897248736E-2</v>
      </c>
    </row>
    <row r="29" spans="1:5" ht="14.25" thickBot="1" x14ac:dyDescent="0.2"/>
    <row r="30" spans="1:5" x14ac:dyDescent="0.15">
      <c r="A30" s="70" t="s">
        <v>17</v>
      </c>
      <c r="B30" s="71"/>
      <c r="C30" s="71"/>
      <c r="D30" s="71"/>
    </row>
    <row r="31" spans="1:5" x14ac:dyDescent="0.15">
      <c r="A31" s="72" t="s">
        <v>18</v>
      </c>
      <c r="B31" s="73" t="s">
        <v>2</v>
      </c>
      <c r="C31" s="73"/>
      <c r="D31" s="73"/>
    </row>
    <row r="32" spans="1:5" x14ac:dyDescent="0.15">
      <c r="A32" s="72"/>
      <c r="B32" s="9">
        <v>0</v>
      </c>
      <c r="C32" s="9">
        <v>1</v>
      </c>
      <c r="D32" s="9" t="s">
        <v>3</v>
      </c>
    </row>
    <row r="33" spans="1:5" x14ac:dyDescent="0.15">
      <c r="A33" s="10" t="s">
        <v>19</v>
      </c>
      <c r="B33" s="11">
        <v>1</v>
      </c>
      <c r="C33" s="11">
        <v>0</v>
      </c>
      <c r="D33" s="11">
        <v>1</v>
      </c>
      <c r="E33" s="12">
        <f t="shared" ref="E33:E38" si="3">C33/D33</f>
        <v>0</v>
      </c>
    </row>
    <row r="34" spans="1:5" x14ac:dyDescent="0.15">
      <c r="A34" s="10" t="s">
        <v>10</v>
      </c>
      <c r="B34" s="11">
        <v>685</v>
      </c>
      <c r="C34" s="11">
        <v>56</v>
      </c>
      <c r="D34" s="11">
        <v>741</v>
      </c>
      <c r="E34" s="12">
        <f t="shared" si="3"/>
        <v>7.5573549257759789E-2</v>
      </c>
    </row>
    <row r="35" spans="1:5" x14ac:dyDescent="0.15">
      <c r="A35" s="10" t="s">
        <v>20</v>
      </c>
      <c r="B35" s="11">
        <v>10</v>
      </c>
      <c r="C35" s="11">
        <v>0</v>
      </c>
      <c r="D35" s="11">
        <v>10</v>
      </c>
      <c r="E35" s="12">
        <f t="shared" si="3"/>
        <v>0</v>
      </c>
    </row>
    <row r="36" spans="1:5" x14ac:dyDescent="0.15">
      <c r="A36" s="10" t="s">
        <v>21</v>
      </c>
      <c r="B36" s="11">
        <v>857</v>
      </c>
      <c r="C36" s="11">
        <v>48</v>
      </c>
      <c r="D36" s="11">
        <v>905</v>
      </c>
      <c r="E36" s="12">
        <f t="shared" si="3"/>
        <v>5.3038674033149172E-2</v>
      </c>
    </row>
    <row r="37" spans="1:5" x14ac:dyDescent="0.15">
      <c r="A37" s="10" t="s">
        <v>22</v>
      </c>
      <c r="B37" s="11">
        <v>123</v>
      </c>
      <c r="C37" s="11">
        <v>1</v>
      </c>
      <c r="D37" s="11">
        <v>124</v>
      </c>
      <c r="E37" s="12">
        <f t="shared" si="3"/>
        <v>8.0645161290322578E-3</v>
      </c>
    </row>
    <row r="38" spans="1:5" x14ac:dyDescent="0.15">
      <c r="A38" s="10" t="s">
        <v>3</v>
      </c>
      <c r="B38" s="11">
        <v>1676</v>
      </c>
      <c r="C38" s="11">
        <v>105</v>
      </c>
      <c r="D38" s="11">
        <v>1781</v>
      </c>
      <c r="E38" s="12">
        <f t="shared" si="3"/>
        <v>5.8955642897248736E-2</v>
      </c>
    </row>
    <row r="39" spans="1:5" ht="14.25" thickBot="1" x14ac:dyDescent="0.2"/>
    <row r="40" spans="1:5" x14ac:dyDescent="0.15">
      <c r="A40" s="70" t="s">
        <v>23</v>
      </c>
      <c r="B40" s="71"/>
      <c r="C40" s="71"/>
      <c r="D40" s="71"/>
    </row>
    <row r="41" spans="1:5" x14ac:dyDescent="0.15">
      <c r="A41" s="72" t="s">
        <v>24</v>
      </c>
      <c r="B41" s="73" t="s">
        <v>2</v>
      </c>
      <c r="C41" s="73"/>
      <c r="D41" s="73"/>
    </row>
    <row r="42" spans="1:5" x14ac:dyDescent="0.15">
      <c r="A42" s="72"/>
      <c r="B42" s="9">
        <v>0</v>
      </c>
      <c r="C42" s="9">
        <v>1</v>
      </c>
      <c r="D42" s="9" t="s">
        <v>3</v>
      </c>
    </row>
    <row r="43" spans="1:5" x14ac:dyDescent="0.15">
      <c r="A43" s="10" t="s">
        <v>25</v>
      </c>
      <c r="B43" s="11">
        <v>64</v>
      </c>
      <c r="C43" s="11">
        <v>13</v>
      </c>
      <c r="D43" s="11">
        <v>77</v>
      </c>
      <c r="E43" s="12">
        <f>C43/D43</f>
        <v>0.16883116883116883</v>
      </c>
    </row>
    <row r="44" spans="1:5" x14ac:dyDescent="0.15">
      <c r="A44" s="10" t="s">
        <v>26</v>
      </c>
      <c r="B44" s="11">
        <v>182</v>
      </c>
      <c r="C44" s="11">
        <v>4</v>
      </c>
      <c r="D44" s="11">
        <v>186</v>
      </c>
      <c r="E44" s="12">
        <f t="shared" ref="E44:E52" si="4">C44/D44</f>
        <v>2.1505376344086023E-2</v>
      </c>
    </row>
    <row r="45" spans="1:5" x14ac:dyDescent="0.15">
      <c r="A45" s="10" t="s">
        <v>27</v>
      </c>
      <c r="B45" s="11">
        <v>231</v>
      </c>
      <c r="C45" s="11">
        <v>19</v>
      </c>
      <c r="D45" s="11">
        <v>250</v>
      </c>
      <c r="E45" s="12">
        <f t="shared" si="4"/>
        <v>7.5999999999999998E-2</v>
      </c>
    </row>
    <row r="46" spans="1:5" x14ac:dyDescent="0.15">
      <c r="A46" s="10" t="s">
        <v>28</v>
      </c>
      <c r="B46" s="11">
        <v>262</v>
      </c>
      <c r="C46" s="11">
        <v>14</v>
      </c>
      <c r="D46" s="11">
        <v>276</v>
      </c>
      <c r="E46" s="12">
        <f t="shared" si="4"/>
        <v>5.0724637681159424E-2</v>
      </c>
    </row>
    <row r="47" spans="1:5" x14ac:dyDescent="0.15">
      <c r="A47" s="10" t="s">
        <v>29</v>
      </c>
      <c r="B47" s="11">
        <v>7</v>
      </c>
      <c r="C47" s="11">
        <v>0</v>
      </c>
      <c r="D47" s="11">
        <v>7</v>
      </c>
      <c r="E47" s="12">
        <f t="shared" si="4"/>
        <v>0</v>
      </c>
    </row>
    <row r="48" spans="1:5" x14ac:dyDescent="0.15">
      <c r="A48" s="10" t="s">
        <v>21</v>
      </c>
      <c r="B48" s="11">
        <v>820</v>
      </c>
      <c r="C48" s="11">
        <v>48</v>
      </c>
      <c r="D48" s="11">
        <v>868</v>
      </c>
      <c r="E48" s="12">
        <f t="shared" si="4"/>
        <v>5.5299539170506916E-2</v>
      </c>
    </row>
    <row r="49" spans="1:5" x14ac:dyDescent="0.15">
      <c r="A49" s="10" t="s">
        <v>30</v>
      </c>
      <c r="B49" s="11">
        <v>6</v>
      </c>
      <c r="C49" s="11">
        <v>1</v>
      </c>
      <c r="D49" s="11">
        <v>7</v>
      </c>
      <c r="E49" s="12">
        <f t="shared" si="4"/>
        <v>0.14285714285714285</v>
      </c>
    </row>
    <row r="50" spans="1:5" x14ac:dyDescent="0.15">
      <c r="A50" s="10" t="s">
        <v>31</v>
      </c>
      <c r="B50" s="11">
        <v>10</v>
      </c>
      <c r="C50" s="11">
        <v>0</v>
      </c>
      <c r="D50" s="11">
        <v>10</v>
      </c>
      <c r="E50" s="12">
        <f t="shared" si="4"/>
        <v>0</v>
      </c>
    </row>
    <row r="51" spans="1:5" x14ac:dyDescent="0.15">
      <c r="A51" s="10" t="s">
        <v>32</v>
      </c>
      <c r="B51" s="11">
        <v>94</v>
      </c>
      <c r="C51" s="11">
        <v>6</v>
      </c>
      <c r="D51" s="11">
        <v>100</v>
      </c>
      <c r="E51" s="12">
        <f t="shared" si="4"/>
        <v>0.06</v>
      </c>
    </row>
    <row r="52" spans="1:5" x14ac:dyDescent="0.15">
      <c r="A52" s="10" t="s">
        <v>3</v>
      </c>
      <c r="B52" s="11">
        <v>1676</v>
      </c>
      <c r="C52" s="11">
        <v>105</v>
      </c>
      <c r="D52" s="11">
        <v>1781</v>
      </c>
      <c r="E52" s="12">
        <f t="shared" si="4"/>
        <v>5.8955642897248736E-2</v>
      </c>
    </row>
    <row r="53" spans="1:5" ht="14.25" thickBot="1" x14ac:dyDescent="0.2"/>
    <row r="54" spans="1:5" x14ac:dyDescent="0.15">
      <c r="A54" s="70" t="s">
        <v>33</v>
      </c>
      <c r="B54" s="71"/>
      <c r="C54" s="71"/>
      <c r="D54" s="71"/>
    </row>
    <row r="55" spans="1:5" x14ac:dyDescent="0.15">
      <c r="A55" s="72" t="s">
        <v>34</v>
      </c>
      <c r="B55" s="73" t="s">
        <v>2</v>
      </c>
      <c r="C55" s="73"/>
      <c r="D55" s="73"/>
    </row>
    <row r="56" spans="1:5" x14ac:dyDescent="0.15">
      <c r="A56" s="72"/>
      <c r="B56" s="9">
        <v>0</v>
      </c>
      <c r="C56" s="9">
        <v>1</v>
      </c>
      <c r="D56" s="9" t="s">
        <v>3</v>
      </c>
    </row>
    <row r="57" spans="1:5" x14ac:dyDescent="0.15">
      <c r="A57" s="10" t="s">
        <v>8</v>
      </c>
      <c r="B57" s="11">
        <v>946</v>
      </c>
      <c r="C57" s="11">
        <v>37</v>
      </c>
      <c r="D57" s="11">
        <v>983</v>
      </c>
      <c r="E57" s="12">
        <f t="shared" ref="E57:E66" si="5">C57/D57</f>
        <v>3.7639877924720247E-2</v>
      </c>
    </row>
    <row r="58" spans="1:5" x14ac:dyDescent="0.15">
      <c r="A58" s="10" t="s">
        <v>35</v>
      </c>
      <c r="B58" s="11">
        <v>28</v>
      </c>
      <c r="C58" s="11">
        <v>4</v>
      </c>
      <c r="D58" s="11">
        <v>32</v>
      </c>
      <c r="E58" s="12">
        <f t="shared" si="5"/>
        <v>0.125</v>
      </c>
    </row>
    <row r="59" spans="1:5" x14ac:dyDescent="0.15">
      <c r="A59" s="10" t="s">
        <v>36</v>
      </c>
      <c r="B59" s="11">
        <v>65</v>
      </c>
      <c r="C59" s="11">
        <v>5</v>
      </c>
      <c r="D59" s="11">
        <v>70</v>
      </c>
      <c r="E59" s="12">
        <f t="shared" si="5"/>
        <v>7.1428571428571425E-2</v>
      </c>
    </row>
    <row r="60" spans="1:5" x14ac:dyDescent="0.15">
      <c r="A60" s="10" t="s">
        <v>37</v>
      </c>
      <c r="B60" s="11">
        <v>140</v>
      </c>
      <c r="C60" s="11">
        <v>24</v>
      </c>
      <c r="D60" s="11">
        <v>164</v>
      </c>
      <c r="E60" s="12">
        <f t="shared" si="5"/>
        <v>0.14634146341463414</v>
      </c>
    </row>
    <row r="61" spans="1:5" x14ac:dyDescent="0.15">
      <c r="A61" s="10" t="s">
        <v>38</v>
      </c>
      <c r="B61" s="11">
        <v>7</v>
      </c>
      <c r="C61" s="11">
        <v>1</v>
      </c>
      <c r="D61" s="11">
        <v>8</v>
      </c>
      <c r="E61" s="12">
        <f t="shared" si="5"/>
        <v>0.125</v>
      </c>
    </row>
    <row r="62" spans="1:5" x14ac:dyDescent="0.15">
      <c r="A62" s="10" t="s">
        <v>39</v>
      </c>
      <c r="B62" s="11">
        <v>86</v>
      </c>
      <c r="C62" s="11">
        <v>9</v>
      </c>
      <c r="D62" s="11">
        <v>95</v>
      </c>
      <c r="E62" s="12">
        <f t="shared" si="5"/>
        <v>9.4736842105263161E-2</v>
      </c>
    </row>
    <row r="63" spans="1:5" x14ac:dyDescent="0.15">
      <c r="A63" s="10" t="s">
        <v>40</v>
      </c>
      <c r="B63" s="11">
        <v>38</v>
      </c>
      <c r="C63" s="11">
        <v>4</v>
      </c>
      <c r="D63" s="11">
        <v>42</v>
      </c>
      <c r="E63" s="12">
        <f t="shared" si="5"/>
        <v>9.5238095238095233E-2</v>
      </c>
    </row>
    <row r="64" spans="1:5" x14ac:dyDescent="0.15">
      <c r="A64" s="10" t="s">
        <v>21</v>
      </c>
      <c r="B64" s="11">
        <v>337</v>
      </c>
      <c r="C64" s="11">
        <v>20</v>
      </c>
      <c r="D64" s="11">
        <v>357</v>
      </c>
      <c r="E64" s="12">
        <f t="shared" si="5"/>
        <v>5.6022408963585436E-2</v>
      </c>
    </row>
    <row r="65" spans="1:5" x14ac:dyDescent="0.15">
      <c r="A65" s="10" t="s">
        <v>41</v>
      </c>
      <c r="B65" s="11">
        <v>29</v>
      </c>
      <c r="C65" s="11">
        <v>1</v>
      </c>
      <c r="D65" s="11">
        <v>30</v>
      </c>
      <c r="E65" s="12">
        <f t="shared" si="5"/>
        <v>3.3333333333333333E-2</v>
      </c>
    </row>
    <row r="66" spans="1:5" x14ac:dyDescent="0.15">
      <c r="A66" s="10" t="s">
        <v>3</v>
      </c>
      <c r="B66" s="11">
        <v>1676</v>
      </c>
      <c r="C66" s="11">
        <v>105</v>
      </c>
      <c r="D66" s="11">
        <v>1781</v>
      </c>
      <c r="E66" s="12">
        <f t="shared" si="5"/>
        <v>5.8955642897248736E-2</v>
      </c>
    </row>
    <row r="67" spans="1:5" ht="14.25" thickBot="1" x14ac:dyDescent="0.2"/>
    <row r="68" spans="1:5" x14ac:dyDescent="0.15">
      <c r="A68" s="70" t="s">
        <v>42</v>
      </c>
      <c r="B68" s="71"/>
      <c r="C68" s="71"/>
      <c r="D68" s="71"/>
    </row>
    <row r="69" spans="1:5" x14ac:dyDescent="0.15">
      <c r="A69" s="72" t="s">
        <v>43</v>
      </c>
      <c r="B69" s="73" t="s">
        <v>2</v>
      </c>
      <c r="C69" s="73"/>
      <c r="D69" s="73"/>
    </row>
    <row r="70" spans="1:5" x14ac:dyDescent="0.15">
      <c r="A70" s="72"/>
      <c r="B70" s="9">
        <v>0</v>
      </c>
      <c r="C70" s="9">
        <v>1</v>
      </c>
      <c r="D70" s="9" t="s">
        <v>3</v>
      </c>
    </row>
    <row r="71" spans="1:5" x14ac:dyDescent="0.15">
      <c r="A71" s="10" t="s">
        <v>8</v>
      </c>
      <c r="B71" s="11">
        <v>1257</v>
      </c>
      <c r="C71" s="11">
        <v>51</v>
      </c>
      <c r="D71" s="11">
        <v>1308</v>
      </c>
    </row>
    <row r="72" spans="1:5" ht="27" x14ac:dyDescent="0.15">
      <c r="A72" s="10" t="s">
        <v>44</v>
      </c>
      <c r="B72" s="11">
        <v>35</v>
      </c>
      <c r="C72" s="11">
        <v>6</v>
      </c>
      <c r="D72" s="11">
        <v>41</v>
      </c>
      <c r="E72" s="12">
        <f t="shared" ref="E72:E77" si="6">C72/D72</f>
        <v>0.14634146341463414</v>
      </c>
    </row>
    <row r="73" spans="1:5" x14ac:dyDescent="0.15">
      <c r="A73" s="10" t="s">
        <v>10</v>
      </c>
      <c r="B73" s="11">
        <v>99</v>
      </c>
      <c r="C73" s="11">
        <v>10</v>
      </c>
      <c r="D73" s="11">
        <v>109</v>
      </c>
      <c r="E73" s="12">
        <f t="shared" si="6"/>
        <v>9.1743119266055051E-2</v>
      </c>
    </row>
    <row r="74" spans="1:5" x14ac:dyDescent="0.15">
      <c r="A74" s="10" t="s">
        <v>21</v>
      </c>
      <c r="B74" s="11">
        <v>79</v>
      </c>
      <c r="C74" s="11">
        <v>12</v>
      </c>
      <c r="D74" s="11">
        <v>91</v>
      </c>
      <c r="E74" s="12">
        <f t="shared" si="6"/>
        <v>0.13186813186813187</v>
      </c>
    </row>
    <row r="75" spans="1:5" x14ac:dyDescent="0.15">
      <c r="A75" s="10" t="s">
        <v>45</v>
      </c>
      <c r="B75" s="11">
        <v>105</v>
      </c>
      <c r="C75" s="11">
        <v>11</v>
      </c>
      <c r="D75" s="11">
        <v>116</v>
      </c>
      <c r="E75" s="12">
        <f t="shared" si="6"/>
        <v>9.4827586206896547E-2</v>
      </c>
    </row>
    <row r="76" spans="1:5" x14ac:dyDescent="0.15">
      <c r="A76" s="10" t="s">
        <v>46</v>
      </c>
      <c r="B76" s="11">
        <v>101</v>
      </c>
      <c r="C76" s="11">
        <v>15</v>
      </c>
      <c r="D76" s="11">
        <v>116</v>
      </c>
      <c r="E76" s="12">
        <f t="shared" si="6"/>
        <v>0.12931034482758622</v>
      </c>
    </row>
    <row r="77" spans="1:5" x14ac:dyDescent="0.15">
      <c r="A77" s="10" t="s">
        <v>3</v>
      </c>
      <c r="B77" s="11">
        <v>1676</v>
      </c>
      <c r="C77" s="11">
        <v>105</v>
      </c>
      <c r="D77" s="11">
        <v>1781</v>
      </c>
      <c r="E77" s="12">
        <f t="shared" si="6"/>
        <v>5.8955642897248736E-2</v>
      </c>
    </row>
    <row r="78" spans="1:5" ht="14.25" thickBot="1" x14ac:dyDescent="0.2"/>
    <row r="79" spans="1:5" x14ac:dyDescent="0.15">
      <c r="A79" s="70" t="s">
        <v>47</v>
      </c>
      <c r="B79" s="71"/>
      <c r="C79" s="71"/>
      <c r="D79" s="71"/>
    </row>
    <row r="80" spans="1:5" x14ac:dyDescent="0.15">
      <c r="A80" s="72" t="s">
        <v>48</v>
      </c>
      <c r="B80" s="73" t="s">
        <v>2</v>
      </c>
      <c r="C80" s="73"/>
      <c r="D80" s="73"/>
    </row>
    <row r="81" spans="1:5" x14ac:dyDescent="0.15">
      <c r="A81" s="72"/>
      <c r="B81" s="9">
        <v>0</v>
      </c>
      <c r="C81" s="9">
        <v>1</v>
      </c>
      <c r="D81" s="9" t="s">
        <v>3</v>
      </c>
    </row>
    <row r="82" spans="1:5" x14ac:dyDescent="0.15">
      <c r="A82" s="10" t="s">
        <v>8</v>
      </c>
      <c r="B82" s="11">
        <v>1259</v>
      </c>
      <c r="C82" s="11">
        <v>50</v>
      </c>
      <c r="D82" s="11">
        <v>1309</v>
      </c>
      <c r="E82" s="12">
        <f t="shared" ref="E82:E88" si="7">C82/D82</f>
        <v>3.819709702062643E-2</v>
      </c>
    </row>
    <row r="83" spans="1:5" x14ac:dyDescent="0.15">
      <c r="A83" s="10" t="s">
        <v>49</v>
      </c>
      <c r="B83" s="11">
        <v>21</v>
      </c>
      <c r="C83" s="11">
        <v>1</v>
      </c>
      <c r="D83" s="11">
        <v>22</v>
      </c>
      <c r="E83" s="12">
        <f t="shared" si="7"/>
        <v>4.5454545454545456E-2</v>
      </c>
    </row>
    <row r="84" spans="1:5" x14ac:dyDescent="0.15">
      <c r="A84" s="10" t="s">
        <v>50</v>
      </c>
      <c r="B84" s="11">
        <v>11</v>
      </c>
      <c r="C84" s="11">
        <v>1</v>
      </c>
      <c r="D84" s="11">
        <v>12</v>
      </c>
      <c r="E84" s="12">
        <f t="shared" si="7"/>
        <v>8.3333333333333329E-2</v>
      </c>
    </row>
    <row r="85" spans="1:5" x14ac:dyDescent="0.15">
      <c r="A85" s="10" t="s">
        <v>21</v>
      </c>
      <c r="B85" s="11">
        <v>83</v>
      </c>
      <c r="C85" s="11">
        <v>10</v>
      </c>
      <c r="D85" s="11">
        <v>93</v>
      </c>
      <c r="E85" s="12">
        <f t="shared" si="7"/>
        <v>0.10752688172043011</v>
      </c>
    </row>
    <row r="86" spans="1:5" x14ac:dyDescent="0.15">
      <c r="A86" s="10" t="s">
        <v>51</v>
      </c>
      <c r="B86" s="11">
        <v>280</v>
      </c>
      <c r="C86" s="11">
        <v>42</v>
      </c>
      <c r="D86" s="11">
        <v>322</v>
      </c>
      <c r="E86" s="12">
        <f t="shared" si="7"/>
        <v>0.13043478260869565</v>
      </c>
    </row>
    <row r="87" spans="1:5" x14ac:dyDescent="0.15">
      <c r="A87" s="10" t="s">
        <v>52</v>
      </c>
      <c r="B87" s="11">
        <v>22</v>
      </c>
      <c r="C87" s="11">
        <v>1</v>
      </c>
      <c r="D87" s="11">
        <v>23</v>
      </c>
      <c r="E87" s="12">
        <f t="shared" si="7"/>
        <v>4.3478260869565216E-2</v>
      </c>
    </row>
    <row r="88" spans="1:5" x14ac:dyDescent="0.15">
      <c r="A88" s="10" t="s">
        <v>3</v>
      </c>
      <c r="B88" s="11">
        <v>1676</v>
      </c>
      <c r="C88" s="11">
        <v>105</v>
      </c>
      <c r="D88" s="11">
        <v>1781</v>
      </c>
      <c r="E88" s="12">
        <f t="shared" si="7"/>
        <v>5.8955642897248736E-2</v>
      </c>
    </row>
    <row r="89" spans="1:5" ht="14.25" thickBot="1" x14ac:dyDescent="0.2"/>
    <row r="90" spans="1:5" x14ac:dyDescent="0.15">
      <c r="A90" s="70" t="s">
        <v>53</v>
      </c>
      <c r="B90" s="71"/>
      <c r="C90" s="71"/>
      <c r="D90" s="71"/>
    </row>
    <row r="91" spans="1:5" x14ac:dyDescent="0.15">
      <c r="A91" s="72" t="s">
        <v>54</v>
      </c>
      <c r="B91" s="73" t="s">
        <v>2</v>
      </c>
      <c r="C91" s="73"/>
      <c r="D91" s="73"/>
    </row>
    <row r="92" spans="1:5" x14ac:dyDescent="0.15">
      <c r="A92" s="72"/>
      <c r="B92" s="9">
        <v>0</v>
      </c>
      <c r="C92" s="9">
        <v>1</v>
      </c>
      <c r="D92" s="9" t="s">
        <v>3</v>
      </c>
    </row>
    <row r="93" spans="1:5" x14ac:dyDescent="0.15">
      <c r="A93" s="10" t="s">
        <v>8</v>
      </c>
      <c r="B93" s="11">
        <v>1474</v>
      </c>
      <c r="C93" s="11">
        <v>93</v>
      </c>
      <c r="D93" s="11">
        <v>1567</v>
      </c>
      <c r="E93" s="12">
        <f t="shared" ref="E93:E98" si="8">C93/D93</f>
        <v>5.9349074664964904E-2</v>
      </c>
    </row>
    <row r="94" spans="1:5" x14ac:dyDescent="0.15">
      <c r="A94" s="10" t="s">
        <v>55</v>
      </c>
      <c r="B94" s="11">
        <v>18</v>
      </c>
      <c r="C94" s="11">
        <v>2</v>
      </c>
      <c r="D94" s="11">
        <v>20</v>
      </c>
      <c r="E94" s="12">
        <f t="shared" si="8"/>
        <v>0.1</v>
      </c>
    </row>
    <row r="95" spans="1:5" x14ac:dyDescent="0.15">
      <c r="A95" s="10" t="s">
        <v>56</v>
      </c>
      <c r="B95" s="11">
        <v>21</v>
      </c>
      <c r="C95" s="11">
        <v>2</v>
      </c>
      <c r="D95" s="11">
        <v>23</v>
      </c>
      <c r="E95" s="12">
        <f t="shared" si="8"/>
        <v>8.6956521739130432E-2</v>
      </c>
    </row>
    <row r="96" spans="1:5" x14ac:dyDescent="0.15">
      <c r="A96" s="10" t="s">
        <v>57</v>
      </c>
      <c r="B96" s="11">
        <v>56</v>
      </c>
      <c r="C96" s="11">
        <v>3</v>
      </c>
      <c r="D96" s="11">
        <v>59</v>
      </c>
      <c r="E96" s="12">
        <f t="shared" si="8"/>
        <v>5.0847457627118647E-2</v>
      </c>
    </row>
    <row r="97" spans="1:5" x14ac:dyDescent="0.15">
      <c r="A97" s="10" t="s">
        <v>58</v>
      </c>
      <c r="B97" s="11">
        <v>107</v>
      </c>
      <c r="C97" s="11">
        <v>5</v>
      </c>
      <c r="D97" s="11">
        <v>112</v>
      </c>
      <c r="E97" s="12">
        <f t="shared" si="8"/>
        <v>4.4642857142857144E-2</v>
      </c>
    </row>
    <row r="98" spans="1:5" x14ac:dyDescent="0.15">
      <c r="A98" s="10" t="s">
        <v>3</v>
      </c>
      <c r="B98" s="11">
        <v>1676</v>
      </c>
      <c r="C98" s="11">
        <v>105</v>
      </c>
      <c r="D98" s="11">
        <v>1781</v>
      </c>
      <c r="E98" s="12">
        <f t="shared" si="8"/>
        <v>5.8955642897248736E-2</v>
      </c>
    </row>
    <row r="99" spans="1:5" ht="14.25" thickBot="1" x14ac:dyDescent="0.2"/>
    <row r="100" spans="1:5" x14ac:dyDescent="0.15">
      <c r="A100" s="70" t="s">
        <v>59</v>
      </c>
      <c r="B100" s="71"/>
      <c r="C100" s="71"/>
      <c r="D100" s="71"/>
    </row>
    <row r="101" spans="1:5" x14ac:dyDescent="0.15">
      <c r="A101" s="72" t="s">
        <v>60</v>
      </c>
      <c r="B101" s="73" t="s">
        <v>2</v>
      </c>
      <c r="C101" s="73"/>
      <c r="D101" s="73"/>
    </row>
    <row r="102" spans="1:5" x14ac:dyDescent="0.15">
      <c r="A102" s="72"/>
      <c r="B102" s="9">
        <v>0</v>
      </c>
      <c r="C102" s="9">
        <v>1</v>
      </c>
      <c r="D102" s="9" t="s">
        <v>3</v>
      </c>
    </row>
    <row r="103" spans="1:5" x14ac:dyDescent="0.15">
      <c r="A103" s="10" t="s">
        <v>61</v>
      </c>
      <c r="B103" s="11">
        <v>74</v>
      </c>
      <c r="C103" s="11">
        <v>1</v>
      </c>
      <c r="D103" s="11">
        <v>75</v>
      </c>
      <c r="E103" s="12">
        <f t="shared" ref="E103:E111" si="9">C103/D103</f>
        <v>1.3333333333333334E-2</v>
      </c>
    </row>
    <row r="104" spans="1:5" x14ac:dyDescent="0.15">
      <c r="A104" s="10" t="s">
        <v>62</v>
      </c>
      <c r="B104" s="11">
        <v>8</v>
      </c>
      <c r="C104" s="11">
        <v>0</v>
      </c>
      <c r="D104" s="11">
        <v>8</v>
      </c>
      <c r="E104" s="12">
        <f t="shared" si="9"/>
        <v>0</v>
      </c>
    </row>
    <row r="105" spans="1:5" x14ac:dyDescent="0.15">
      <c r="A105" s="10" t="s">
        <v>63</v>
      </c>
      <c r="B105" s="11">
        <v>1</v>
      </c>
      <c r="C105" s="11">
        <v>0</v>
      </c>
      <c r="D105" s="11">
        <v>1</v>
      </c>
      <c r="E105" s="12">
        <f t="shared" si="9"/>
        <v>0</v>
      </c>
    </row>
    <row r="106" spans="1:5" x14ac:dyDescent="0.15">
      <c r="A106" s="10" t="s">
        <v>10</v>
      </c>
      <c r="B106" s="11">
        <v>25</v>
      </c>
      <c r="C106" s="11">
        <v>0</v>
      </c>
      <c r="D106" s="11">
        <v>25</v>
      </c>
      <c r="E106" s="12">
        <f t="shared" si="9"/>
        <v>0</v>
      </c>
    </row>
    <row r="107" spans="1:5" x14ac:dyDescent="0.15">
      <c r="A107" s="10" t="s">
        <v>64</v>
      </c>
      <c r="B107" s="11">
        <v>24</v>
      </c>
      <c r="C107" s="11">
        <v>2</v>
      </c>
      <c r="D107" s="11">
        <v>26</v>
      </c>
      <c r="E107" s="12">
        <f t="shared" si="9"/>
        <v>7.6923076923076927E-2</v>
      </c>
    </row>
    <row r="108" spans="1:5" x14ac:dyDescent="0.15">
      <c r="A108" s="10" t="s">
        <v>21</v>
      </c>
      <c r="B108" s="11">
        <v>67</v>
      </c>
      <c r="C108" s="11">
        <v>8</v>
      </c>
      <c r="D108" s="11">
        <v>75</v>
      </c>
      <c r="E108" s="12">
        <f t="shared" si="9"/>
        <v>0.10666666666666667</v>
      </c>
    </row>
    <row r="109" spans="1:5" x14ac:dyDescent="0.15">
      <c r="A109" s="10" t="s">
        <v>65</v>
      </c>
      <c r="B109" s="11">
        <v>1464</v>
      </c>
      <c r="C109" s="11">
        <v>94</v>
      </c>
      <c r="D109" s="11">
        <v>1558</v>
      </c>
      <c r="E109" s="12">
        <f t="shared" si="9"/>
        <v>6.0333761232349167E-2</v>
      </c>
    </row>
    <row r="110" spans="1:5" x14ac:dyDescent="0.15">
      <c r="A110" s="10" t="s">
        <v>66</v>
      </c>
      <c r="B110" s="11">
        <v>13</v>
      </c>
      <c r="C110" s="11">
        <v>0</v>
      </c>
      <c r="D110" s="11">
        <v>13</v>
      </c>
      <c r="E110" s="12">
        <f t="shared" si="9"/>
        <v>0</v>
      </c>
    </row>
    <row r="111" spans="1:5" x14ac:dyDescent="0.15">
      <c r="A111" s="10" t="s">
        <v>3</v>
      </c>
      <c r="B111" s="11">
        <v>1676</v>
      </c>
      <c r="C111" s="11">
        <v>105</v>
      </c>
      <c r="D111" s="11">
        <v>1781</v>
      </c>
      <c r="E111" s="12">
        <f t="shared" si="9"/>
        <v>5.8955642897248736E-2</v>
      </c>
    </row>
    <row r="112" spans="1:5" ht="14.25" thickBot="1" x14ac:dyDescent="0.2"/>
    <row r="113" spans="1:5" x14ac:dyDescent="0.15">
      <c r="A113" s="70" t="s">
        <v>67</v>
      </c>
      <c r="B113" s="71"/>
      <c r="C113" s="71"/>
      <c r="D113" s="71"/>
    </row>
    <row r="114" spans="1:5" x14ac:dyDescent="0.15">
      <c r="A114" s="72" t="s">
        <v>68</v>
      </c>
      <c r="B114" s="73" t="s">
        <v>2</v>
      </c>
      <c r="C114" s="73"/>
      <c r="D114" s="73"/>
    </row>
    <row r="115" spans="1:5" x14ac:dyDescent="0.15">
      <c r="A115" s="72"/>
      <c r="B115" s="9">
        <v>0</v>
      </c>
      <c r="C115" s="9">
        <v>1</v>
      </c>
      <c r="D115" s="9" t="s">
        <v>3</v>
      </c>
    </row>
    <row r="116" spans="1:5" x14ac:dyDescent="0.15">
      <c r="A116" s="10" t="s">
        <v>15</v>
      </c>
      <c r="B116" s="11">
        <v>1226</v>
      </c>
      <c r="C116" s="11">
        <v>80</v>
      </c>
      <c r="D116" s="11">
        <v>1306</v>
      </c>
      <c r="E116" s="12">
        <f t="shared" ref="E116:E118" si="10">C116/D116</f>
        <v>6.1255742725880552E-2</v>
      </c>
    </row>
    <row r="117" spans="1:5" x14ac:dyDescent="0.15">
      <c r="A117" s="10" t="s">
        <v>16</v>
      </c>
      <c r="B117" s="11">
        <v>450</v>
      </c>
      <c r="C117" s="11">
        <v>25</v>
      </c>
      <c r="D117" s="11">
        <v>475</v>
      </c>
      <c r="E117" s="12">
        <f t="shared" si="10"/>
        <v>5.2631578947368418E-2</v>
      </c>
    </row>
    <row r="118" spans="1:5" x14ac:dyDescent="0.15">
      <c r="A118" s="10" t="s">
        <v>3</v>
      </c>
      <c r="B118" s="11">
        <v>1676</v>
      </c>
      <c r="C118" s="11">
        <v>105</v>
      </c>
      <c r="D118" s="11">
        <v>1781</v>
      </c>
      <c r="E118" s="12">
        <f t="shared" si="10"/>
        <v>5.8955642897248736E-2</v>
      </c>
    </row>
    <row r="119" spans="1:5" ht="14.25" thickBot="1" x14ac:dyDescent="0.2"/>
    <row r="120" spans="1:5" x14ac:dyDescent="0.15">
      <c r="A120" s="70" t="s">
        <v>69</v>
      </c>
      <c r="B120" s="71"/>
      <c r="C120" s="71"/>
      <c r="D120" s="71"/>
    </row>
    <row r="121" spans="1:5" x14ac:dyDescent="0.15">
      <c r="A121" s="72" t="s">
        <v>70</v>
      </c>
      <c r="B121" s="73" t="s">
        <v>2</v>
      </c>
      <c r="C121" s="73"/>
      <c r="D121" s="73"/>
    </row>
    <row r="122" spans="1:5" x14ac:dyDescent="0.15">
      <c r="A122" s="72"/>
      <c r="B122" s="9">
        <v>0</v>
      </c>
      <c r="C122" s="9">
        <v>1</v>
      </c>
      <c r="D122" s="9" t="s">
        <v>3</v>
      </c>
    </row>
    <row r="123" spans="1:5" x14ac:dyDescent="0.15">
      <c r="A123" s="10" t="s">
        <v>15</v>
      </c>
      <c r="B123" s="11">
        <v>1281</v>
      </c>
      <c r="C123" s="11">
        <v>57</v>
      </c>
      <c r="D123" s="11">
        <v>1338</v>
      </c>
      <c r="E123" s="12">
        <f t="shared" ref="E123:E125" si="11">C123/D123</f>
        <v>4.2600896860986545E-2</v>
      </c>
    </row>
    <row r="124" spans="1:5" x14ac:dyDescent="0.15">
      <c r="A124" s="10" t="s">
        <v>16</v>
      </c>
      <c r="B124" s="11">
        <v>395</v>
      </c>
      <c r="C124" s="11">
        <v>48</v>
      </c>
      <c r="D124" s="11">
        <v>443</v>
      </c>
      <c r="E124" s="12">
        <f t="shared" si="11"/>
        <v>0.10835214446952596</v>
      </c>
    </row>
    <row r="125" spans="1:5" x14ac:dyDescent="0.15">
      <c r="A125" s="10" t="s">
        <v>3</v>
      </c>
      <c r="B125" s="11">
        <v>1676</v>
      </c>
      <c r="C125" s="11">
        <v>105</v>
      </c>
      <c r="D125" s="11">
        <v>1781</v>
      </c>
      <c r="E125" s="12">
        <f t="shared" si="11"/>
        <v>5.8955642897248736E-2</v>
      </c>
    </row>
    <row r="126" spans="1:5" ht="14.25" thickBot="1" x14ac:dyDescent="0.2"/>
    <row r="127" spans="1:5" x14ac:dyDescent="0.15">
      <c r="A127" s="70" t="s">
        <v>71</v>
      </c>
      <c r="B127" s="71"/>
      <c r="C127" s="71"/>
      <c r="D127" s="71"/>
    </row>
    <row r="128" spans="1:5" x14ac:dyDescent="0.15">
      <c r="A128" s="72" t="s">
        <v>72</v>
      </c>
      <c r="B128" s="73" t="s">
        <v>2</v>
      </c>
      <c r="C128" s="73"/>
      <c r="D128" s="73"/>
    </row>
    <row r="129" spans="1:5" x14ac:dyDescent="0.15">
      <c r="A129" s="72"/>
      <c r="B129" s="9">
        <v>0</v>
      </c>
      <c r="C129" s="9">
        <v>1</v>
      </c>
      <c r="D129" s="9" t="s">
        <v>3</v>
      </c>
    </row>
    <row r="130" spans="1:5" x14ac:dyDescent="0.15">
      <c r="A130" s="10" t="s">
        <v>8</v>
      </c>
      <c r="B130" s="11">
        <v>1570</v>
      </c>
      <c r="C130" s="11">
        <v>99</v>
      </c>
      <c r="D130" s="11">
        <v>1669</v>
      </c>
      <c r="E130" s="12">
        <f>C130/D130</f>
        <v>5.9316956261234274E-2</v>
      </c>
    </row>
    <row r="131" spans="1:5" x14ac:dyDescent="0.15">
      <c r="A131" s="10" t="s">
        <v>73</v>
      </c>
      <c r="B131" s="11">
        <v>1</v>
      </c>
      <c r="C131" s="11">
        <v>0</v>
      </c>
      <c r="D131" s="11">
        <v>1</v>
      </c>
      <c r="E131" s="12">
        <f t="shared" ref="E131:E194" si="12">C131/D131</f>
        <v>0</v>
      </c>
    </row>
    <row r="132" spans="1:5" x14ac:dyDescent="0.15">
      <c r="A132" s="10" t="s">
        <v>74</v>
      </c>
      <c r="B132" s="11">
        <v>3</v>
      </c>
      <c r="C132" s="11">
        <v>0</v>
      </c>
      <c r="D132" s="11">
        <v>3</v>
      </c>
      <c r="E132" s="12">
        <f t="shared" si="12"/>
        <v>0</v>
      </c>
    </row>
    <row r="133" spans="1:5" x14ac:dyDescent="0.15">
      <c r="A133" s="10" t="s">
        <v>75</v>
      </c>
      <c r="B133" s="11">
        <v>1</v>
      </c>
      <c r="C133" s="11">
        <v>0</v>
      </c>
      <c r="D133" s="11">
        <v>1</v>
      </c>
      <c r="E133" s="12">
        <f t="shared" si="12"/>
        <v>0</v>
      </c>
    </row>
    <row r="134" spans="1:5" x14ac:dyDescent="0.15">
      <c r="A134" s="10" t="s">
        <v>76</v>
      </c>
      <c r="B134" s="11">
        <v>1</v>
      </c>
      <c r="C134" s="11">
        <v>0</v>
      </c>
      <c r="D134" s="11">
        <v>1</v>
      </c>
      <c r="E134" s="12">
        <f t="shared" si="12"/>
        <v>0</v>
      </c>
    </row>
    <row r="135" spans="1:5" x14ac:dyDescent="0.15">
      <c r="A135" s="10" t="s">
        <v>77</v>
      </c>
      <c r="B135" s="11">
        <v>1</v>
      </c>
      <c r="C135" s="11">
        <v>0</v>
      </c>
      <c r="D135" s="11">
        <v>1</v>
      </c>
      <c r="E135" s="12">
        <f t="shared" si="12"/>
        <v>0</v>
      </c>
    </row>
    <row r="136" spans="1:5" x14ac:dyDescent="0.15">
      <c r="A136" s="10" t="s">
        <v>78</v>
      </c>
      <c r="B136" s="11">
        <v>0</v>
      </c>
      <c r="C136" s="11">
        <v>1</v>
      </c>
      <c r="D136" s="11">
        <v>1</v>
      </c>
      <c r="E136" s="12">
        <f t="shared" si="12"/>
        <v>1</v>
      </c>
    </row>
    <row r="137" spans="1:5" x14ac:dyDescent="0.15">
      <c r="A137" s="10" t="s">
        <v>79</v>
      </c>
      <c r="B137" s="11">
        <v>2</v>
      </c>
      <c r="C137" s="11">
        <v>0</v>
      </c>
      <c r="D137" s="11">
        <v>2</v>
      </c>
      <c r="E137" s="12">
        <f t="shared" si="12"/>
        <v>0</v>
      </c>
    </row>
    <row r="138" spans="1:5" x14ac:dyDescent="0.15">
      <c r="A138" s="10" t="s">
        <v>80</v>
      </c>
      <c r="B138" s="11">
        <v>1</v>
      </c>
      <c r="C138" s="11">
        <v>0</v>
      </c>
      <c r="D138" s="11">
        <v>1</v>
      </c>
      <c r="E138" s="12">
        <f t="shared" si="12"/>
        <v>0</v>
      </c>
    </row>
    <row r="139" spans="1:5" x14ac:dyDescent="0.15">
      <c r="A139" s="10" t="s">
        <v>81</v>
      </c>
      <c r="B139" s="11">
        <v>1</v>
      </c>
      <c r="C139" s="11">
        <v>0</v>
      </c>
      <c r="D139" s="11">
        <v>1</v>
      </c>
      <c r="E139" s="12">
        <f t="shared" si="12"/>
        <v>0</v>
      </c>
    </row>
    <row r="140" spans="1:5" x14ac:dyDescent="0.15">
      <c r="A140" s="10" t="s">
        <v>82</v>
      </c>
      <c r="B140" s="11">
        <v>1</v>
      </c>
      <c r="C140" s="11">
        <v>0</v>
      </c>
      <c r="D140" s="11">
        <v>1</v>
      </c>
      <c r="E140" s="12">
        <f t="shared" si="12"/>
        <v>0</v>
      </c>
    </row>
    <row r="141" spans="1:5" x14ac:dyDescent="0.15">
      <c r="A141" s="10" t="s">
        <v>83</v>
      </c>
      <c r="B141" s="11">
        <v>1</v>
      </c>
      <c r="C141" s="11">
        <v>0</v>
      </c>
      <c r="D141" s="11">
        <v>1</v>
      </c>
      <c r="E141" s="12">
        <f t="shared" si="12"/>
        <v>0</v>
      </c>
    </row>
    <row r="142" spans="1:5" x14ac:dyDescent="0.15">
      <c r="A142" s="10" t="s">
        <v>84</v>
      </c>
      <c r="B142" s="11">
        <v>1</v>
      </c>
      <c r="C142" s="11">
        <v>0</v>
      </c>
      <c r="D142" s="11">
        <v>1</v>
      </c>
      <c r="E142" s="12">
        <f t="shared" si="12"/>
        <v>0</v>
      </c>
    </row>
    <row r="143" spans="1:5" x14ac:dyDescent="0.15">
      <c r="A143" s="10" t="s">
        <v>85</v>
      </c>
      <c r="B143" s="11">
        <v>1</v>
      </c>
      <c r="C143" s="11">
        <v>0</v>
      </c>
      <c r="D143" s="11">
        <v>1</v>
      </c>
      <c r="E143" s="12">
        <f t="shared" si="12"/>
        <v>0</v>
      </c>
    </row>
    <row r="144" spans="1:5" x14ac:dyDescent="0.15">
      <c r="A144" s="10" t="s">
        <v>86</v>
      </c>
      <c r="B144" s="11">
        <v>3</v>
      </c>
      <c r="C144" s="11">
        <v>0</v>
      </c>
      <c r="D144" s="11">
        <v>3</v>
      </c>
      <c r="E144" s="12">
        <f t="shared" si="12"/>
        <v>0</v>
      </c>
    </row>
    <row r="145" spans="1:5" x14ac:dyDescent="0.15">
      <c r="A145" s="10" t="s">
        <v>87</v>
      </c>
      <c r="B145" s="11">
        <v>1</v>
      </c>
      <c r="C145" s="11">
        <v>0</v>
      </c>
      <c r="D145" s="11">
        <v>1</v>
      </c>
      <c r="E145" s="12">
        <f t="shared" si="12"/>
        <v>0</v>
      </c>
    </row>
    <row r="146" spans="1:5" x14ac:dyDescent="0.15">
      <c r="A146" s="10" t="s">
        <v>88</v>
      </c>
      <c r="B146" s="11">
        <v>0</v>
      </c>
      <c r="C146" s="11">
        <v>1</v>
      </c>
      <c r="D146" s="11">
        <v>1</v>
      </c>
      <c r="E146" s="12">
        <f t="shared" si="12"/>
        <v>1</v>
      </c>
    </row>
    <row r="147" spans="1:5" x14ac:dyDescent="0.15">
      <c r="A147" s="10" t="s">
        <v>89</v>
      </c>
      <c r="B147" s="11">
        <v>3</v>
      </c>
      <c r="C147" s="11">
        <v>1</v>
      </c>
      <c r="D147" s="11">
        <v>4</v>
      </c>
      <c r="E147" s="12">
        <f t="shared" si="12"/>
        <v>0.25</v>
      </c>
    </row>
    <row r="148" spans="1:5" x14ac:dyDescent="0.15">
      <c r="A148" s="10" t="s">
        <v>90</v>
      </c>
      <c r="B148" s="11">
        <v>1</v>
      </c>
      <c r="C148" s="11">
        <v>0</v>
      </c>
      <c r="D148" s="11">
        <v>1</v>
      </c>
      <c r="E148" s="12">
        <f t="shared" si="12"/>
        <v>0</v>
      </c>
    </row>
    <row r="149" spans="1:5" x14ac:dyDescent="0.15">
      <c r="A149" s="10" t="s">
        <v>91</v>
      </c>
      <c r="B149" s="11">
        <v>1</v>
      </c>
      <c r="C149" s="11">
        <v>0</v>
      </c>
      <c r="D149" s="11">
        <v>1</v>
      </c>
      <c r="E149" s="12">
        <f t="shared" si="12"/>
        <v>0</v>
      </c>
    </row>
    <row r="150" spans="1:5" x14ac:dyDescent="0.15">
      <c r="A150" s="10" t="s">
        <v>92</v>
      </c>
      <c r="B150" s="11">
        <v>1</v>
      </c>
      <c r="C150" s="11">
        <v>0</v>
      </c>
      <c r="D150" s="11">
        <v>1</v>
      </c>
      <c r="E150" s="12">
        <f t="shared" si="12"/>
        <v>0</v>
      </c>
    </row>
    <row r="151" spans="1:5" x14ac:dyDescent="0.15">
      <c r="A151" s="10" t="s">
        <v>93</v>
      </c>
      <c r="B151" s="11">
        <v>1</v>
      </c>
      <c r="C151" s="11">
        <v>0</v>
      </c>
      <c r="D151" s="11">
        <v>1</v>
      </c>
      <c r="E151" s="12">
        <f t="shared" si="12"/>
        <v>0</v>
      </c>
    </row>
    <row r="152" spans="1:5" x14ac:dyDescent="0.15">
      <c r="A152" s="10" t="s">
        <v>94</v>
      </c>
      <c r="B152" s="11">
        <v>2</v>
      </c>
      <c r="C152" s="11">
        <v>0</v>
      </c>
      <c r="D152" s="11">
        <v>2</v>
      </c>
      <c r="E152" s="12">
        <f t="shared" si="12"/>
        <v>0</v>
      </c>
    </row>
    <row r="153" spans="1:5" x14ac:dyDescent="0.15">
      <c r="A153" s="10" t="s">
        <v>95</v>
      </c>
      <c r="B153" s="11">
        <v>2</v>
      </c>
      <c r="C153" s="11">
        <v>0</v>
      </c>
      <c r="D153" s="11">
        <v>2</v>
      </c>
      <c r="E153" s="12">
        <f t="shared" si="12"/>
        <v>0</v>
      </c>
    </row>
    <row r="154" spans="1:5" x14ac:dyDescent="0.15">
      <c r="A154" s="10" t="s">
        <v>96</v>
      </c>
      <c r="B154" s="11">
        <v>3</v>
      </c>
      <c r="C154" s="11">
        <v>0</v>
      </c>
      <c r="D154" s="11">
        <v>3</v>
      </c>
      <c r="E154" s="12">
        <f t="shared" si="12"/>
        <v>0</v>
      </c>
    </row>
    <row r="155" spans="1:5" x14ac:dyDescent="0.15">
      <c r="A155" s="10" t="s">
        <v>97</v>
      </c>
      <c r="B155" s="11">
        <v>1</v>
      </c>
      <c r="C155" s="11">
        <v>0</v>
      </c>
      <c r="D155" s="11">
        <v>1</v>
      </c>
      <c r="E155" s="12">
        <f t="shared" si="12"/>
        <v>0</v>
      </c>
    </row>
    <row r="156" spans="1:5" x14ac:dyDescent="0.15">
      <c r="A156" s="10" t="s">
        <v>98</v>
      </c>
      <c r="B156" s="11">
        <v>1</v>
      </c>
      <c r="C156" s="11">
        <v>0</v>
      </c>
      <c r="D156" s="11">
        <v>1</v>
      </c>
      <c r="E156" s="12">
        <f t="shared" si="12"/>
        <v>0</v>
      </c>
    </row>
    <row r="157" spans="1:5" x14ac:dyDescent="0.15">
      <c r="A157" s="10" t="s">
        <v>99</v>
      </c>
      <c r="B157" s="11">
        <v>1</v>
      </c>
      <c r="C157" s="11">
        <v>0</v>
      </c>
      <c r="D157" s="11">
        <v>1</v>
      </c>
      <c r="E157" s="12">
        <f t="shared" si="12"/>
        <v>0</v>
      </c>
    </row>
    <row r="158" spans="1:5" x14ac:dyDescent="0.15">
      <c r="A158" s="10" t="s">
        <v>100</v>
      </c>
      <c r="B158" s="11">
        <v>1</v>
      </c>
      <c r="C158" s="11">
        <v>0</v>
      </c>
      <c r="D158" s="11">
        <v>1</v>
      </c>
      <c r="E158" s="12">
        <f t="shared" si="12"/>
        <v>0</v>
      </c>
    </row>
    <row r="159" spans="1:5" x14ac:dyDescent="0.15">
      <c r="A159" s="10" t="s">
        <v>101</v>
      </c>
      <c r="B159" s="11">
        <v>1</v>
      </c>
      <c r="C159" s="11">
        <v>0</v>
      </c>
      <c r="D159" s="11">
        <v>1</v>
      </c>
      <c r="E159" s="12">
        <f t="shared" si="12"/>
        <v>0</v>
      </c>
    </row>
    <row r="160" spans="1:5" x14ac:dyDescent="0.15">
      <c r="A160" s="10" t="s">
        <v>102</v>
      </c>
      <c r="B160" s="11">
        <v>1</v>
      </c>
      <c r="C160" s="11">
        <v>0</v>
      </c>
      <c r="D160" s="11">
        <v>1</v>
      </c>
      <c r="E160" s="12">
        <f t="shared" si="12"/>
        <v>0</v>
      </c>
    </row>
    <row r="161" spans="1:5" x14ac:dyDescent="0.15">
      <c r="A161" s="10" t="s">
        <v>103</v>
      </c>
      <c r="B161" s="11">
        <v>2</v>
      </c>
      <c r="C161" s="11">
        <v>0</v>
      </c>
      <c r="D161" s="11">
        <v>2</v>
      </c>
      <c r="E161" s="12">
        <f t="shared" si="12"/>
        <v>0</v>
      </c>
    </row>
    <row r="162" spans="1:5" x14ac:dyDescent="0.15">
      <c r="A162" s="10" t="s">
        <v>104</v>
      </c>
      <c r="B162" s="11">
        <v>1</v>
      </c>
      <c r="C162" s="11">
        <v>0</v>
      </c>
      <c r="D162" s="11">
        <v>1</v>
      </c>
      <c r="E162" s="12">
        <f t="shared" si="12"/>
        <v>0</v>
      </c>
    </row>
    <row r="163" spans="1:5" x14ac:dyDescent="0.15">
      <c r="A163" s="10" t="s">
        <v>105</v>
      </c>
      <c r="B163" s="11">
        <v>1</v>
      </c>
      <c r="C163" s="11">
        <v>0</v>
      </c>
      <c r="D163" s="11">
        <v>1</v>
      </c>
      <c r="E163" s="12">
        <f t="shared" si="12"/>
        <v>0</v>
      </c>
    </row>
    <row r="164" spans="1:5" x14ac:dyDescent="0.15">
      <c r="A164" s="10" t="s">
        <v>106</v>
      </c>
      <c r="B164" s="11">
        <v>1</v>
      </c>
      <c r="C164" s="11">
        <v>0</v>
      </c>
      <c r="D164" s="11">
        <v>1</v>
      </c>
      <c r="E164" s="12">
        <f t="shared" si="12"/>
        <v>0</v>
      </c>
    </row>
    <row r="165" spans="1:5" x14ac:dyDescent="0.15">
      <c r="A165" s="10" t="s">
        <v>107</v>
      </c>
      <c r="B165" s="11">
        <v>2</v>
      </c>
      <c r="C165" s="11">
        <v>0</v>
      </c>
      <c r="D165" s="11">
        <v>2</v>
      </c>
      <c r="E165" s="12">
        <f t="shared" si="12"/>
        <v>0</v>
      </c>
    </row>
    <row r="166" spans="1:5" x14ac:dyDescent="0.15">
      <c r="A166" s="10" t="s">
        <v>108</v>
      </c>
      <c r="B166" s="11">
        <v>1</v>
      </c>
      <c r="C166" s="11">
        <v>0</v>
      </c>
      <c r="D166" s="11">
        <v>1</v>
      </c>
      <c r="E166" s="12">
        <f t="shared" si="12"/>
        <v>0</v>
      </c>
    </row>
    <row r="167" spans="1:5" x14ac:dyDescent="0.15">
      <c r="A167" s="10" t="s">
        <v>109</v>
      </c>
      <c r="B167" s="11">
        <v>3</v>
      </c>
      <c r="C167" s="11">
        <v>0</v>
      </c>
      <c r="D167" s="11">
        <v>3</v>
      </c>
      <c r="E167" s="12">
        <f t="shared" si="12"/>
        <v>0</v>
      </c>
    </row>
    <row r="168" spans="1:5" x14ac:dyDescent="0.15">
      <c r="A168" s="10" t="s">
        <v>110</v>
      </c>
      <c r="B168" s="11">
        <v>1</v>
      </c>
      <c r="C168" s="11">
        <v>0</v>
      </c>
      <c r="D168" s="11">
        <v>1</v>
      </c>
      <c r="E168" s="12">
        <f t="shared" si="12"/>
        <v>0</v>
      </c>
    </row>
    <row r="169" spans="1:5" x14ac:dyDescent="0.15">
      <c r="A169" s="10" t="s">
        <v>111</v>
      </c>
      <c r="B169" s="11">
        <v>2</v>
      </c>
      <c r="C169" s="11">
        <v>0</v>
      </c>
      <c r="D169" s="11">
        <v>2</v>
      </c>
      <c r="E169" s="12">
        <f t="shared" si="12"/>
        <v>0</v>
      </c>
    </row>
    <row r="170" spans="1:5" x14ac:dyDescent="0.15">
      <c r="A170" s="10" t="s">
        <v>112</v>
      </c>
      <c r="B170" s="11">
        <v>1</v>
      </c>
      <c r="C170" s="11">
        <v>0</v>
      </c>
      <c r="D170" s="11">
        <v>1</v>
      </c>
      <c r="E170" s="12">
        <f t="shared" si="12"/>
        <v>0</v>
      </c>
    </row>
    <row r="171" spans="1:5" x14ac:dyDescent="0.15">
      <c r="A171" s="10" t="s">
        <v>113</v>
      </c>
      <c r="B171" s="11">
        <v>1</v>
      </c>
      <c r="C171" s="11">
        <v>0</v>
      </c>
      <c r="D171" s="11">
        <v>1</v>
      </c>
      <c r="E171" s="12">
        <f t="shared" si="12"/>
        <v>0</v>
      </c>
    </row>
    <row r="172" spans="1:5" x14ac:dyDescent="0.15">
      <c r="A172" s="10" t="s">
        <v>114</v>
      </c>
      <c r="B172" s="11">
        <v>1</v>
      </c>
      <c r="C172" s="11">
        <v>0</v>
      </c>
      <c r="D172" s="11">
        <v>1</v>
      </c>
      <c r="E172" s="12">
        <f t="shared" si="12"/>
        <v>0</v>
      </c>
    </row>
    <row r="173" spans="1:5" x14ac:dyDescent="0.15">
      <c r="A173" s="10" t="s">
        <v>115</v>
      </c>
      <c r="B173" s="11">
        <v>1</v>
      </c>
      <c r="C173" s="11">
        <v>0</v>
      </c>
      <c r="D173" s="11">
        <v>1</v>
      </c>
      <c r="E173" s="12">
        <f t="shared" si="12"/>
        <v>0</v>
      </c>
    </row>
    <row r="174" spans="1:5" x14ac:dyDescent="0.15">
      <c r="A174" s="10" t="s">
        <v>116</v>
      </c>
      <c r="B174" s="11">
        <v>1</v>
      </c>
      <c r="C174" s="11">
        <v>0</v>
      </c>
      <c r="D174" s="11">
        <v>1</v>
      </c>
      <c r="E174" s="12">
        <f t="shared" si="12"/>
        <v>0</v>
      </c>
    </row>
    <row r="175" spans="1:5" x14ac:dyDescent="0.15">
      <c r="A175" s="10" t="s">
        <v>117</v>
      </c>
      <c r="B175" s="11">
        <v>1</v>
      </c>
      <c r="C175" s="11">
        <v>0</v>
      </c>
      <c r="D175" s="11">
        <v>1</v>
      </c>
      <c r="E175" s="12">
        <f t="shared" si="12"/>
        <v>0</v>
      </c>
    </row>
    <row r="176" spans="1:5" x14ac:dyDescent="0.15">
      <c r="A176" s="10" t="s">
        <v>118</v>
      </c>
      <c r="B176" s="11">
        <v>2</v>
      </c>
      <c r="C176" s="11">
        <v>0</v>
      </c>
      <c r="D176" s="11">
        <v>2</v>
      </c>
      <c r="E176" s="12">
        <f t="shared" si="12"/>
        <v>0</v>
      </c>
    </row>
    <row r="177" spans="1:5" x14ac:dyDescent="0.15">
      <c r="A177" s="10" t="s">
        <v>119</v>
      </c>
      <c r="B177" s="11">
        <v>1</v>
      </c>
      <c r="C177" s="11">
        <v>0</v>
      </c>
      <c r="D177" s="11">
        <v>1</v>
      </c>
      <c r="E177" s="12">
        <f t="shared" si="12"/>
        <v>0</v>
      </c>
    </row>
    <row r="178" spans="1:5" x14ac:dyDescent="0.15">
      <c r="A178" s="10" t="s">
        <v>120</v>
      </c>
      <c r="B178" s="11">
        <v>1</v>
      </c>
      <c r="C178" s="11">
        <v>0</v>
      </c>
      <c r="D178" s="11">
        <v>1</v>
      </c>
      <c r="E178" s="12">
        <f t="shared" si="12"/>
        <v>0</v>
      </c>
    </row>
    <row r="179" spans="1:5" x14ac:dyDescent="0.15">
      <c r="A179" s="10" t="s">
        <v>121</v>
      </c>
      <c r="B179" s="11">
        <v>1</v>
      </c>
      <c r="C179" s="11">
        <v>0</v>
      </c>
      <c r="D179" s="11">
        <v>1</v>
      </c>
      <c r="E179" s="12">
        <f t="shared" si="12"/>
        <v>0</v>
      </c>
    </row>
    <row r="180" spans="1:5" x14ac:dyDescent="0.15">
      <c r="A180" s="10" t="s">
        <v>122</v>
      </c>
      <c r="B180" s="11">
        <v>3</v>
      </c>
      <c r="C180" s="11">
        <v>0</v>
      </c>
      <c r="D180" s="11">
        <v>3</v>
      </c>
      <c r="E180" s="12">
        <f t="shared" si="12"/>
        <v>0</v>
      </c>
    </row>
    <row r="181" spans="1:5" x14ac:dyDescent="0.15">
      <c r="A181" s="10" t="s">
        <v>123</v>
      </c>
      <c r="B181" s="11">
        <v>1</v>
      </c>
      <c r="C181" s="11">
        <v>0</v>
      </c>
      <c r="D181" s="11">
        <v>1</v>
      </c>
      <c r="E181" s="12">
        <f t="shared" si="12"/>
        <v>0</v>
      </c>
    </row>
    <row r="182" spans="1:5" x14ac:dyDescent="0.15">
      <c r="A182" s="10" t="s">
        <v>124</v>
      </c>
      <c r="B182" s="11">
        <v>6</v>
      </c>
      <c r="C182" s="11">
        <v>0</v>
      </c>
      <c r="D182" s="11">
        <v>6</v>
      </c>
      <c r="E182" s="12">
        <f t="shared" si="12"/>
        <v>0</v>
      </c>
    </row>
    <row r="183" spans="1:5" x14ac:dyDescent="0.15">
      <c r="A183" s="10" t="s">
        <v>125</v>
      </c>
      <c r="B183" s="11">
        <v>1</v>
      </c>
      <c r="C183" s="11">
        <v>0</v>
      </c>
      <c r="D183" s="11">
        <v>1</v>
      </c>
      <c r="E183" s="12">
        <f t="shared" si="12"/>
        <v>0</v>
      </c>
    </row>
    <row r="184" spans="1:5" x14ac:dyDescent="0.15">
      <c r="A184" s="10" t="s">
        <v>126</v>
      </c>
      <c r="B184" s="11">
        <v>1</v>
      </c>
      <c r="C184" s="11">
        <v>0</v>
      </c>
      <c r="D184" s="11">
        <v>1</v>
      </c>
      <c r="E184" s="12">
        <f t="shared" si="12"/>
        <v>0</v>
      </c>
    </row>
    <row r="185" spans="1:5" x14ac:dyDescent="0.15">
      <c r="A185" s="10" t="s">
        <v>127</v>
      </c>
      <c r="B185" s="11">
        <v>1</v>
      </c>
      <c r="C185" s="11">
        <v>0</v>
      </c>
      <c r="D185" s="11">
        <v>1</v>
      </c>
      <c r="E185" s="12">
        <f t="shared" si="12"/>
        <v>0</v>
      </c>
    </row>
    <row r="186" spans="1:5" x14ac:dyDescent="0.15">
      <c r="A186" s="10" t="s">
        <v>128</v>
      </c>
      <c r="B186" s="11">
        <v>1</v>
      </c>
      <c r="C186" s="11">
        <v>0</v>
      </c>
      <c r="D186" s="11">
        <v>1</v>
      </c>
      <c r="E186" s="12">
        <f t="shared" si="12"/>
        <v>0</v>
      </c>
    </row>
    <row r="187" spans="1:5" x14ac:dyDescent="0.15">
      <c r="A187" s="10" t="s">
        <v>129</v>
      </c>
      <c r="B187" s="11">
        <v>1</v>
      </c>
      <c r="C187" s="11">
        <v>0</v>
      </c>
      <c r="D187" s="11">
        <v>1</v>
      </c>
      <c r="E187" s="12">
        <f t="shared" si="12"/>
        <v>0</v>
      </c>
    </row>
    <row r="188" spans="1:5" x14ac:dyDescent="0.15">
      <c r="A188" s="10" t="s">
        <v>130</v>
      </c>
      <c r="B188" s="11">
        <v>2</v>
      </c>
      <c r="C188" s="11">
        <v>0</v>
      </c>
      <c r="D188" s="11">
        <v>2</v>
      </c>
      <c r="E188" s="12">
        <f t="shared" si="12"/>
        <v>0</v>
      </c>
    </row>
    <row r="189" spans="1:5" x14ac:dyDescent="0.15">
      <c r="A189" s="10" t="s">
        <v>131</v>
      </c>
      <c r="B189" s="11">
        <v>1</v>
      </c>
      <c r="C189" s="11">
        <v>0</v>
      </c>
      <c r="D189" s="11">
        <v>1</v>
      </c>
      <c r="E189" s="12">
        <f t="shared" si="12"/>
        <v>0</v>
      </c>
    </row>
    <row r="190" spans="1:5" x14ac:dyDescent="0.15">
      <c r="A190" s="10" t="s">
        <v>132</v>
      </c>
      <c r="B190" s="11">
        <v>1</v>
      </c>
      <c r="C190" s="11">
        <v>0</v>
      </c>
      <c r="D190" s="11">
        <v>1</v>
      </c>
      <c r="E190" s="12">
        <f t="shared" si="12"/>
        <v>0</v>
      </c>
    </row>
    <row r="191" spans="1:5" x14ac:dyDescent="0.15">
      <c r="A191" s="10" t="s">
        <v>133</v>
      </c>
      <c r="B191" s="11">
        <v>1</v>
      </c>
      <c r="C191" s="11">
        <v>0</v>
      </c>
      <c r="D191" s="11">
        <v>1</v>
      </c>
      <c r="E191" s="12">
        <f t="shared" si="12"/>
        <v>0</v>
      </c>
    </row>
    <row r="192" spans="1:5" x14ac:dyDescent="0.15">
      <c r="A192" s="10" t="s">
        <v>134</v>
      </c>
      <c r="B192" s="11">
        <v>1</v>
      </c>
      <c r="C192" s="11">
        <v>0</v>
      </c>
      <c r="D192" s="11">
        <v>1</v>
      </c>
      <c r="E192" s="12">
        <f t="shared" si="12"/>
        <v>0</v>
      </c>
    </row>
    <row r="193" spans="1:5" x14ac:dyDescent="0.15">
      <c r="A193" s="10" t="s">
        <v>135</v>
      </c>
      <c r="B193" s="11">
        <v>1</v>
      </c>
      <c r="C193" s="11">
        <v>0</v>
      </c>
      <c r="D193" s="11">
        <v>1</v>
      </c>
      <c r="E193" s="12">
        <f t="shared" si="12"/>
        <v>0</v>
      </c>
    </row>
    <row r="194" spans="1:5" x14ac:dyDescent="0.15">
      <c r="A194" s="10" t="s">
        <v>136</v>
      </c>
      <c r="B194" s="11">
        <v>1</v>
      </c>
      <c r="C194" s="11">
        <v>0</v>
      </c>
      <c r="D194" s="11">
        <v>1</v>
      </c>
      <c r="E194" s="12">
        <f t="shared" si="12"/>
        <v>0</v>
      </c>
    </row>
    <row r="195" spans="1:5" x14ac:dyDescent="0.15">
      <c r="A195" s="10" t="s">
        <v>137</v>
      </c>
      <c r="B195" s="11">
        <v>0</v>
      </c>
      <c r="C195" s="11">
        <v>1</v>
      </c>
      <c r="D195" s="11">
        <v>1</v>
      </c>
      <c r="E195" s="12">
        <f t="shared" ref="E195:E210" si="13">C195/D195</f>
        <v>1</v>
      </c>
    </row>
    <row r="196" spans="1:5" x14ac:dyDescent="0.15">
      <c r="A196" s="10" t="s">
        <v>138</v>
      </c>
      <c r="B196" s="11">
        <v>1</v>
      </c>
      <c r="C196" s="11">
        <v>0</v>
      </c>
      <c r="D196" s="11">
        <v>1</v>
      </c>
      <c r="E196" s="12">
        <f t="shared" si="13"/>
        <v>0</v>
      </c>
    </row>
    <row r="197" spans="1:5" x14ac:dyDescent="0.15">
      <c r="A197" s="10" t="s">
        <v>139</v>
      </c>
      <c r="B197" s="11">
        <v>1</v>
      </c>
      <c r="C197" s="11">
        <v>0</v>
      </c>
      <c r="D197" s="11">
        <v>1</v>
      </c>
      <c r="E197" s="12">
        <f t="shared" si="13"/>
        <v>0</v>
      </c>
    </row>
    <row r="198" spans="1:5" x14ac:dyDescent="0.15">
      <c r="A198" s="10" t="s">
        <v>140</v>
      </c>
      <c r="B198" s="11">
        <v>1</v>
      </c>
      <c r="C198" s="11">
        <v>0</v>
      </c>
      <c r="D198" s="11">
        <v>1</v>
      </c>
      <c r="E198" s="12">
        <f t="shared" si="13"/>
        <v>0</v>
      </c>
    </row>
    <row r="199" spans="1:5" x14ac:dyDescent="0.15">
      <c r="A199" s="10" t="s">
        <v>141</v>
      </c>
      <c r="B199" s="11">
        <v>1</v>
      </c>
      <c r="C199" s="11">
        <v>0</v>
      </c>
      <c r="D199" s="11">
        <v>1</v>
      </c>
      <c r="E199" s="12">
        <f t="shared" si="13"/>
        <v>0</v>
      </c>
    </row>
    <row r="200" spans="1:5" x14ac:dyDescent="0.15">
      <c r="A200" s="10" t="s">
        <v>142</v>
      </c>
      <c r="B200" s="11">
        <v>1</v>
      </c>
      <c r="C200" s="11">
        <v>0</v>
      </c>
      <c r="D200" s="11">
        <v>1</v>
      </c>
      <c r="E200" s="12">
        <f t="shared" si="13"/>
        <v>0</v>
      </c>
    </row>
    <row r="201" spans="1:5" x14ac:dyDescent="0.15">
      <c r="A201" s="10" t="s">
        <v>143</v>
      </c>
      <c r="B201" s="11">
        <v>1</v>
      </c>
      <c r="C201" s="11">
        <v>0</v>
      </c>
      <c r="D201" s="11">
        <v>1</v>
      </c>
      <c r="E201" s="12">
        <f t="shared" si="13"/>
        <v>0</v>
      </c>
    </row>
    <row r="202" spans="1:5" x14ac:dyDescent="0.15">
      <c r="A202" s="10" t="s">
        <v>144</v>
      </c>
      <c r="B202" s="11">
        <v>1</v>
      </c>
      <c r="C202" s="11">
        <v>0</v>
      </c>
      <c r="D202" s="11">
        <v>1</v>
      </c>
      <c r="E202" s="12">
        <f t="shared" si="13"/>
        <v>0</v>
      </c>
    </row>
    <row r="203" spans="1:5" x14ac:dyDescent="0.15">
      <c r="A203" s="10" t="s">
        <v>145</v>
      </c>
      <c r="B203" s="11">
        <v>1</v>
      </c>
      <c r="C203" s="11">
        <v>0</v>
      </c>
      <c r="D203" s="11">
        <v>1</v>
      </c>
      <c r="E203" s="12">
        <f t="shared" si="13"/>
        <v>0</v>
      </c>
    </row>
    <row r="204" spans="1:5" x14ac:dyDescent="0.15">
      <c r="A204" s="10" t="s">
        <v>146</v>
      </c>
      <c r="B204" s="11">
        <v>4</v>
      </c>
      <c r="C204" s="11">
        <v>0</v>
      </c>
      <c r="D204" s="11">
        <v>4</v>
      </c>
      <c r="E204" s="12">
        <f t="shared" si="13"/>
        <v>0</v>
      </c>
    </row>
    <row r="205" spans="1:5" x14ac:dyDescent="0.15">
      <c r="A205" s="10" t="s">
        <v>147</v>
      </c>
      <c r="B205" s="11">
        <v>1</v>
      </c>
      <c r="C205" s="11">
        <v>0</v>
      </c>
      <c r="D205" s="11">
        <v>1</v>
      </c>
      <c r="E205" s="12">
        <f t="shared" si="13"/>
        <v>0</v>
      </c>
    </row>
    <row r="206" spans="1:5" x14ac:dyDescent="0.15">
      <c r="A206" s="10" t="s">
        <v>148</v>
      </c>
      <c r="B206" s="11">
        <v>1</v>
      </c>
      <c r="C206" s="11">
        <v>0</v>
      </c>
      <c r="D206" s="11">
        <v>1</v>
      </c>
      <c r="E206" s="12">
        <f t="shared" si="13"/>
        <v>0</v>
      </c>
    </row>
    <row r="207" spans="1:5" x14ac:dyDescent="0.15">
      <c r="A207" s="10" t="s">
        <v>149</v>
      </c>
      <c r="B207" s="11">
        <v>1</v>
      </c>
      <c r="C207" s="11">
        <v>0</v>
      </c>
      <c r="D207" s="11">
        <v>1</v>
      </c>
      <c r="E207" s="12">
        <f t="shared" si="13"/>
        <v>0</v>
      </c>
    </row>
    <row r="208" spans="1:5" x14ac:dyDescent="0.15">
      <c r="A208" s="10" t="s">
        <v>150</v>
      </c>
      <c r="B208" s="11">
        <v>0</v>
      </c>
      <c r="C208" s="11">
        <v>1</v>
      </c>
      <c r="D208" s="11">
        <v>1</v>
      </c>
      <c r="E208" s="12">
        <f t="shared" si="13"/>
        <v>1</v>
      </c>
    </row>
    <row r="209" spans="1:5" x14ac:dyDescent="0.15">
      <c r="A209" s="10" t="s">
        <v>151</v>
      </c>
      <c r="B209" s="11">
        <v>4</v>
      </c>
      <c r="C209" s="11">
        <v>1</v>
      </c>
      <c r="D209" s="11">
        <v>5</v>
      </c>
      <c r="E209" s="12">
        <f t="shared" si="13"/>
        <v>0.2</v>
      </c>
    </row>
    <row r="210" spans="1:5" x14ac:dyDescent="0.15">
      <c r="A210" s="10" t="s">
        <v>3</v>
      </c>
      <c r="B210" s="11">
        <v>1676</v>
      </c>
      <c r="C210" s="11">
        <v>105</v>
      </c>
      <c r="D210" s="11">
        <v>1781</v>
      </c>
      <c r="E210" s="12">
        <f t="shared" si="13"/>
        <v>5.8955642897248736E-2</v>
      </c>
    </row>
    <row r="211" spans="1:5" ht="14.25" thickBot="1" x14ac:dyDescent="0.2"/>
    <row r="212" spans="1:5" x14ac:dyDescent="0.15">
      <c r="A212" s="70" t="s">
        <v>152</v>
      </c>
      <c r="B212" s="71"/>
      <c r="C212" s="71"/>
      <c r="D212" s="71"/>
    </row>
    <row r="213" spans="1:5" x14ac:dyDescent="0.15">
      <c r="A213" s="72" t="s">
        <v>153</v>
      </c>
      <c r="B213" s="73" t="s">
        <v>2</v>
      </c>
      <c r="C213" s="73"/>
      <c r="D213" s="73"/>
    </row>
    <row r="214" spans="1:5" x14ac:dyDescent="0.15">
      <c r="A214" s="72"/>
      <c r="B214" s="9">
        <v>0</v>
      </c>
      <c r="C214" s="9">
        <v>1</v>
      </c>
      <c r="D214" s="9" t="s">
        <v>3</v>
      </c>
    </row>
    <row r="215" spans="1:5" x14ac:dyDescent="0.15">
      <c r="A215" s="10" t="s">
        <v>8</v>
      </c>
      <c r="B215" s="11">
        <v>1569</v>
      </c>
      <c r="C215" s="11">
        <v>99</v>
      </c>
      <c r="D215" s="11">
        <v>1668</v>
      </c>
      <c r="E215" s="12">
        <f t="shared" ref="E215:E229" si="14">C215/D215</f>
        <v>5.935251798561151E-2</v>
      </c>
    </row>
    <row r="216" spans="1:5" x14ac:dyDescent="0.15">
      <c r="A216" s="10" t="s">
        <v>154</v>
      </c>
      <c r="B216" s="11">
        <v>3</v>
      </c>
      <c r="C216" s="11">
        <v>0</v>
      </c>
      <c r="D216" s="11">
        <v>3</v>
      </c>
      <c r="E216" s="12">
        <f t="shared" si="14"/>
        <v>0</v>
      </c>
    </row>
    <row r="217" spans="1:5" x14ac:dyDescent="0.15">
      <c r="A217" s="10" t="s">
        <v>155</v>
      </c>
      <c r="B217" s="11">
        <v>31</v>
      </c>
      <c r="C217" s="11">
        <v>0</v>
      </c>
      <c r="D217" s="11">
        <v>31</v>
      </c>
      <c r="E217" s="12">
        <f t="shared" si="14"/>
        <v>0</v>
      </c>
    </row>
    <row r="218" spans="1:5" x14ac:dyDescent="0.15">
      <c r="A218" s="10" t="s">
        <v>156</v>
      </c>
      <c r="B218" s="11">
        <v>1</v>
      </c>
      <c r="C218" s="11">
        <v>0</v>
      </c>
      <c r="D218" s="11">
        <v>1</v>
      </c>
      <c r="E218" s="12">
        <f t="shared" si="14"/>
        <v>0</v>
      </c>
    </row>
    <row r="219" spans="1:5" x14ac:dyDescent="0.15">
      <c r="A219" s="10" t="s">
        <v>157</v>
      </c>
      <c r="B219" s="11">
        <v>6</v>
      </c>
      <c r="C219" s="11">
        <v>1</v>
      </c>
      <c r="D219" s="11">
        <v>7</v>
      </c>
      <c r="E219" s="12">
        <f t="shared" si="14"/>
        <v>0.14285714285714285</v>
      </c>
    </row>
    <row r="220" spans="1:5" x14ac:dyDescent="0.15">
      <c r="A220" s="10" t="s">
        <v>158</v>
      </c>
      <c r="B220" s="11">
        <v>3</v>
      </c>
      <c r="C220" s="11">
        <v>0</v>
      </c>
      <c r="D220" s="11">
        <v>3</v>
      </c>
      <c r="E220" s="12">
        <f t="shared" si="14"/>
        <v>0</v>
      </c>
    </row>
    <row r="221" spans="1:5" x14ac:dyDescent="0.15">
      <c r="A221" s="10" t="s">
        <v>159</v>
      </c>
      <c r="B221" s="11">
        <v>1</v>
      </c>
      <c r="C221" s="11">
        <v>0</v>
      </c>
      <c r="D221" s="11">
        <v>1</v>
      </c>
      <c r="E221" s="12">
        <f t="shared" si="14"/>
        <v>0</v>
      </c>
    </row>
    <row r="222" spans="1:5" x14ac:dyDescent="0.15">
      <c r="A222" s="10" t="s">
        <v>10</v>
      </c>
      <c r="B222" s="11">
        <v>7</v>
      </c>
      <c r="C222" s="11">
        <v>0</v>
      </c>
      <c r="D222" s="11">
        <v>7</v>
      </c>
      <c r="E222" s="12">
        <f t="shared" si="14"/>
        <v>0</v>
      </c>
    </row>
    <row r="223" spans="1:5" x14ac:dyDescent="0.15">
      <c r="A223" s="10" t="s">
        <v>160</v>
      </c>
      <c r="B223" s="11">
        <v>1</v>
      </c>
      <c r="C223" s="11">
        <v>0</v>
      </c>
      <c r="D223" s="11">
        <v>1</v>
      </c>
      <c r="E223" s="12">
        <f t="shared" si="14"/>
        <v>0</v>
      </c>
    </row>
    <row r="224" spans="1:5" x14ac:dyDescent="0.15">
      <c r="A224" s="10" t="s">
        <v>161</v>
      </c>
      <c r="B224" s="11">
        <v>16</v>
      </c>
      <c r="C224" s="11">
        <v>2</v>
      </c>
      <c r="D224" s="11">
        <v>18</v>
      </c>
      <c r="E224" s="12">
        <f t="shared" si="14"/>
        <v>0.1111111111111111</v>
      </c>
    </row>
    <row r="225" spans="1:5" x14ac:dyDescent="0.15">
      <c r="A225" s="10" t="s">
        <v>162</v>
      </c>
      <c r="B225" s="11">
        <v>13</v>
      </c>
      <c r="C225" s="11">
        <v>1</v>
      </c>
      <c r="D225" s="11">
        <v>14</v>
      </c>
      <c r="E225" s="12">
        <f t="shared" si="14"/>
        <v>7.1428571428571425E-2</v>
      </c>
    </row>
    <row r="226" spans="1:5" x14ac:dyDescent="0.15">
      <c r="A226" s="10" t="s">
        <v>163</v>
      </c>
      <c r="B226" s="11">
        <v>1</v>
      </c>
      <c r="C226" s="11">
        <v>0</v>
      </c>
      <c r="D226" s="11">
        <v>1</v>
      </c>
      <c r="E226" s="12">
        <f t="shared" si="14"/>
        <v>0</v>
      </c>
    </row>
    <row r="227" spans="1:5" x14ac:dyDescent="0.15">
      <c r="A227" s="10" t="s">
        <v>21</v>
      </c>
      <c r="B227" s="11">
        <v>13</v>
      </c>
      <c r="C227" s="11">
        <v>0</v>
      </c>
      <c r="D227" s="11">
        <v>13</v>
      </c>
      <c r="E227" s="12">
        <f t="shared" si="14"/>
        <v>0</v>
      </c>
    </row>
    <row r="228" spans="1:5" x14ac:dyDescent="0.15">
      <c r="A228" s="10" t="s">
        <v>164</v>
      </c>
      <c r="B228" s="11">
        <v>11</v>
      </c>
      <c r="C228" s="11">
        <v>2</v>
      </c>
      <c r="D228" s="11">
        <v>13</v>
      </c>
      <c r="E228" s="12">
        <f t="shared" si="14"/>
        <v>0.15384615384615385</v>
      </c>
    </row>
    <row r="229" spans="1:5" x14ac:dyDescent="0.15">
      <c r="A229" s="10" t="s">
        <v>3</v>
      </c>
      <c r="B229" s="11">
        <v>1676</v>
      </c>
      <c r="C229" s="11">
        <v>105</v>
      </c>
      <c r="D229" s="11">
        <v>1781</v>
      </c>
      <c r="E229" s="12">
        <f t="shared" si="14"/>
        <v>5.8955642897248736E-2</v>
      </c>
    </row>
    <row r="230" spans="1:5" ht="14.25" thickBot="1" x14ac:dyDescent="0.2"/>
    <row r="231" spans="1:5" x14ac:dyDescent="0.15">
      <c r="A231" s="70" t="s">
        <v>165</v>
      </c>
      <c r="B231" s="71"/>
      <c r="C231" s="71"/>
      <c r="D231" s="71"/>
    </row>
    <row r="232" spans="1:5" x14ac:dyDescent="0.15">
      <c r="A232" s="72" t="s">
        <v>166</v>
      </c>
      <c r="B232" s="73" t="s">
        <v>2</v>
      </c>
      <c r="C232" s="73"/>
      <c r="D232" s="73"/>
    </row>
    <row r="233" spans="1:5" x14ac:dyDescent="0.15">
      <c r="A233" s="72"/>
      <c r="B233" s="9">
        <v>0</v>
      </c>
      <c r="C233" s="9">
        <v>1</v>
      </c>
      <c r="D233" s="9" t="s">
        <v>3</v>
      </c>
    </row>
    <row r="234" spans="1:5" x14ac:dyDescent="0.15">
      <c r="A234" s="10" t="s">
        <v>15</v>
      </c>
      <c r="B234" s="11">
        <v>441</v>
      </c>
      <c r="C234" s="11">
        <v>41</v>
      </c>
      <c r="D234" s="11">
        <v>482</v>
      </c>
      <c r="E234" s="12">
        <f t="shared" ref="E234:E236" si="15">C234/D234</f>
        <v>8.5062240663900418E-2</v>
      </c>
    </row>
    <row r="235" spans="1:5" x14ac:dyDescent="0.15">
      <c r="A235" s="10" t="s">
        <v>16</v>
      </c>
      <c r="B235" s="11">
        <v>1235</v>
      </c>
      <c r="C235" s="11">
        <v>64</v>
      </c>
      <c r="D235" s="11">
        <v>1299</v>
      </c>
      <c r="E235" s="12">
        <f t="shared" si="15"/>
        <v>4.9268668206312545E-2</v>
      </c>
    </row>
    <row r="236" spans="1:5" x14ac:dyDescent="0.15">
      <c r="A236" s="10" t="s">
        <v>3</v>
      </c>
      <c r="B236" s="11">
        <v>1676</v>
      </c>
      <c r="C236" s="11">
        <v>105</v>
      </c>
      <c r="D236" s="11">
        <v>1781</v>
      </c>
      <c r="E236" s="12">
        <f t="shared" si="15"/>
        <v>5.8955642897248736E-2</v>
      </c>
    </row>
    <row r="237" spans="1:5" ht="14.25" thickBot="1" x14ac:dyDescent="0.2"/>
    <row r="238" spans="1:5" x14ac:dyDescent="0.15">
      <c r="A238" s="70" t="s">
        <v>167</v>
      </c>
      <c r="B238" s="71"/>
      <c r="C238" s="71"/>
      <c r="D238" s="71"/>
    </row>
    <row r="239" spans="1:5" x14ac:dyDescent="0.15">
      <c r="A239" s="72" t="s">
        <v>168</v>
      </c>
      <c r="B239" s="73" t="s">
        <v>2</v>
      </c>
      <c r="C239" s="73"/>
      <c r="D239" s="73"/>
    </row>
    <row r="240" spans="1:5" x14ac:dyDescent="0.15">
      <c r="A240" s="72"/>
      <c r="B240" s="9">
        <v>0</v>
      </c>
      <c r="C240" s="9">
        <v>1</v>
      </c>
      <c r="D240" s="9" t="s">
        <v>3</v>
      </c>
    </row>
    <row r="241" spans="1:5" x14ac:dyDescent="0.15">
      <c r="A241" s="10"/>
      <c r="B241" s="11">
        <v>1576</v>
      </c>
      <c r="C241" s="11">
        <v>99</v>
      </c>
      <c r="D241" s="11">
        <v>1675</v>
      </c>
      <c r="E241" s="12">
        <f t="shared" ref="E241:E272" si="16">C241/D241</f>
        <v>5.91044776119403E-2</v>
      </c>
    </row>
    <row r="242" spans="1:5" x14ac:dyDescent="0.15">
      <c r="A242" s="10">
        <v>1978</v>
      </c>
      <c r="B242" s="11">
        <v>1</v>
      </c>
      <c r="C242" s="11">
        <v>0</v>
      </c>
      <c r="D242" s="11">
        <v>1</v>
      </c>
      <c r="E242" s="12">
        <f t="shared" si="16"/>
        <v>0</v>
      </c>
    </row>
    <row r="243" spans="1:5" x14ac:dyDescent="0.15">
      <c r="A243" s="10">
        <v>1980</v>
      </c>
      <c r="B243" s="11">
        <v>1</v>
      </c>
      <c r="C243" s="11">
        <v>0</v>
      </c>
      <c r="D243" s="11">
        <v>1</v>
      </c>
      <c r="E243" s="12">
        <f t="shared" si="16"/>
        <v>0</v>
      </c>
    </row>
    <row r="244" spans="1:5" x14ac:dyDescent="0.15">
      <c r="A244" s="10">
        <v>1981</v>
      </c>
      <c r="B244" s="11">
        <v>1</v>
      </c>
      <c r="C244" s="11">
        <v>0</v>
      </c>
      <c r="D244" s="11">
        <v>1</v>
      </c>
      <c r="E244" s="12">
        <f t="shared" si="16"/>
        <v>0</v>
      </c>
    </row>
    <row r="245" spans="1:5" x14ac:dyDescent="0.15">
      <c r="A245" s="10">
        <v>1984</v>
      </c>
      <c r="B245" s="11">
        <v>2</v>
      </c>
      <c r="C245" s="11">
        <v>0</v>
      </c>
      <c r="D245" s="11">
        <v>2</v>
      </c>
      <c r="E245" s="12">
        <f t="shared" si="16"/>
        <v>0</v>
      </c>
    </row>
    <row r="246" spans="1:5" x14ac:dyDescent="0.15">
      <c r="A246" s="10">
        <v>1985</v>
      </c>
      <c r="B246" s="11">
        <v>1</v>
      </c>
      <c r="C246" s="11">
        <v>0</v>
      </c>
      <c r="D246" s="11">
        <v>1</v>
      </c>
      <c r="E246" s="12">
        <f t="shared" si="16"/>
        <v>0</v>
      </c>
    </row>
    <row r="247" spans="1:5" x14ac:dyDescent="0.15">
      <c r="A247" s="10">
        <v>1986</v>
      </c>
      <c r="B247" s="11">
        <v>1</v>
      </c>
      <c r="C247" s="11">
        <v>0</v>
      </c>
      <c r="D247" s="11">
        <v>1</v>
      </c>
      <c r="E247" s="12">
        <f t="shared" si="16"/>
        <v>0</v>
      </c>
    </row>
    <row r="248" spans="1:5" x14ac:dyDescent="0.15">
      <c r="A248" s="10">
        <v>1990</v>
      </c>
      <c r="B248" s="11">
        <v>2</v>
      </c>
      <c r="C248" s="11">
        <v>0</v>
      </c>
      <c r="D248" s="11">
        <v>2</v>
      </c>
      <c r="E248" s="12">
        <f t="shared" si="16"/>
        <v>0</v>
      </c>
    </row>
    <row r="249" spans="1:5" x14ac:dyDescent="0.15">
      <c r="A249" s="10">
        <v>1991</v>
      </c>
      <c r="B249" s="11">
        <v>0</v>
      </c>
      <c r="C249" s="11">
        <v>1</v>
      </c>
      <c r="D249" s="11">
        <v>1</v>
      </c>
      <c r="E249" s="12">
        <f t="shared" si="16"/>
        <v>1</v>
      </c>
    </row>
    <row r="250" spans="1:5" x14ac:dyDescent="0.15">
      <c r="A250" s="10">
        <v>1992</v>
      </c>
      <c r="B250" s="11">
        <v>2</v>
      </c>
      <c r="C250" s="11">
        <v>0</v>
      </c>
      <c r="D250" s="11">
        <v>2</v>
      </c>
      <c r="E250" s="12">
        <f t="shared" si="16"/>
        <v>0</v>
      </c>
    </row>
    <row r="251" spans="1:5" x14ac:dyDescent="0.15">
      <c r="A251" s="10">
        <v>1994</v>
      </c>
      <c r="B251" s="11">
        <v>1</v>
      </c>
      <c r="C251" s="11">
        <v>0</v>
      </c>
      <c r="D251" s="11">
        <v>1</v>
      </c>
      <c r="E251" s="12">
        <f t="shared" si="16"/>
        <v>0</v>
      </c>
    </row>
    <row r="252" spans="1:5" x14ac:dyDescent="0.15">
      <c r="A252" s="10">
        <v>1995</v>
      </c>
      <c r="B252" s="11">
        <v>2</v>
      </c>
      <c r="C252" s="11">
        <v>0</v>
      </c>
      <c r="D252" s="11">
        <v>2</v>
      </c>
      <c r="E252" s="12">
        <f t="shared" si="16"/>
        <v>0</v>
      </c>
    </row>
    <row r="253" spans="1:5" x14ac:dyDescent="0.15">
      <c r="A253" s="10">
        <v>1996</v>
      </c>
      <c r="B253" s="11">
        <v>1</v>
      </c>
      <c r="C253" s="11">
        <v>0</v>
      </c>
      <c r="D253" s="11">
        <v>1</v>
      </c>
      <c r="E253" s="12">
        <f t="shared" si="16"/>
        <v>0</v>
      </c>
    </row>
    <row r="254" spans="1:5" x14ac:dyDescent="0.15">
      <c r="A254" s="10">
        <v>1997</v>
      </c>
      <c r="B254" s="11">
        <v>2</v>
      </c>
      <c r="C254" s="11">
        <v>0</v>
      </c>
      <c r="D254" s="11">
        <v>2</v>
      </c>
      <c r="E254" s="12">
        <f t="shared" si="16"/>
        <v>0</v>
      </c>
    </row>
    <row r="255" spans="1:5" x14ac:dyDescent="0.15">
      <c r="A255" s="10">
        <v>1998</v>
      </c>
      <c r="B255" s="11">
        <v>1</v>
      </c>
      <c r="C255" s="11">
        <v>0</v>
      </c>
      <c r="D255" s="11">
        <v>1</v>
      </c>
      <c r="E255" s="12">
        <f t="shared" si="16"/>
        <v>0</v>
      </c>
    </row>
    <row r="256" spans="1:5" x14ac:dyDescent="0.15">
      <c r="A256" s="10">
        <v>1999</v>
      </c>
      <c r="B256" s="11">
        <v>2</v>
      </c>
      <c r="C256" s="11">
        <v>1</v>
      </c>
      <c r="D256" s="11">
        <v>3</v>
      </c>
      <c r="E256" s="12">
        <f t="shared" si="16"/>
        <v>0.33333333333333331</v>
      </c>
    </row>
    <row r="257" spans="1:5" x14ac:dyDescent="0.15">
      <c r="A257" s="10">
        <v>2000</v>
      </c>
      <c r="B257" s="11">
        <v>3</v>
      </c>
      <c r="C257" s="11">
        <v>0</v>
      </c>
      <c r="D257" s="11">
        <v>3</v>
      </c>
      <c r="E257" s="12">
        <f t="shared" si="16"/>
        <v>0</v>
      </c>
    </row>
    <row r="258" spans="1:5" x14ac:dyDescent="0.15">
      <c r="A258" s="10">
        <v>2001</v>
      </c>
      <c r="B258" s="11">
        <v>5</v>
      </c>
      <c r="C258" s="11">
        <v>0</v>
      </c>
      <c r="D258" s="11">
        <v>5</v>
      </c>
      <c r="E258" s="12">
        <f t="shared" si="16"/>
        <v>0</v>
      </c>
    </row>
    <row r="259" spans="1:5" x14ac:dyDescent="0.15">
      <c r="A259" s="10">
        <v>2002</v>
      </c>
      <c r="B259" s="11">
        <v>1</v>
      </c>
      <c r="C259" s="11">
        <v>0</v>
      </c>
      <c r="D259" s="11">
        <v>1</v>
      </c>
      <c r="E259" s="12">
        <f t="shared" si="16"/>
        <v>0</v>
      </c>
    </row>
    <row r="260" spans="1:5" x14ac:dyDescent="0.15">
      <c r="A260" s="10">
        <v>2003</v>
      </c>
      <c r="B260" s="11">
        <v>4</v>
      </c>
      <c r="C260" s="11">
        <v>0</v>
      </c>
      <c r="D260" s="11">
        <v>4</v>
      </c>
      <c r="E260" s="12">
        <f t="shared" si="16"/>
        <v>0</v>
      </c>
    </row>
    <row r="261" spans="1:5" x14ac:dyDescent="0.15">
      <c r="A261" s="10">
        <v>2005</v>
      </c>
      <c r="B261" s="11">
        <v>9</v>
      </c>
      <c r="C261" s="11">
        <v>0</v>
      </c>
      <c r="D261" s="11">
        <v>9</v>
      </c>
      <c r="E261" s="12">
        <f t="shared" si="16"/>
        <v>0</v>
      </c>
    </row>
    <row r="262" spans="1:5" x14ac:dyDescent="0.15">
      <c r="A262" s="10">
        <v>2006</v>
      </c>
      <c r="B262" s="11">
        <v>3</v>
      </c>
      <c r="C262" s="11">
        <v>0</v>
      </c>
      <c r="D262" s="11">
        <v>3</v>
      </c>
      <c r="E262" s="12">
        <f t="shared" si="16"/>
        <v>0</v>
      </c>
    </row>
    <row r="263" spans="1:5" x14ac:dyDescent="0.15">
      <c r="A263" s="10">
        <v>2007</v>
      </c>
      <c r="B263" s="11">
        <v>2</v>
      </c>
      <c r="C263" s="11">
        <v>1</v>
      </c>
      <c r="D263" s="11">
        <v>3</v>
      </c>
      <c r="E263" s="12">
        <f t="shared" si="16"/>
        <v>0.33333333333333331</v>
      </c>
    </row>
    <row r="264" spans="1:5" x14ac:dyDescent="0.15">
      <c r="A264" s="10">
        <v>2008</v>
      </c>
      <c r="B264" s="11">
        <v>4</v>
      </c>
      <c r="C264" s="11">
        <v>1</v>
      </c>
      <c r="D264" s="11">
        <v>5</v>
      </c>
      <c r="E264" s="12">
        <f t="shared" si="16"/>
        <v>0.2</v>
      </c>
    </row>
    <row r="265" spans="1:5" x14ac:dyDescent="0.15">
      <c r="A265" s="10">
        <v>2009</v>
      </c>
      <c r="B265" s="11">
        <v>3</v>
      </c>
      <c r="C265" s="11">
        <v>0</v>
      </c>
      <c r="D265" s="11">
        <v>3</v>
      </c>
      <c r="E265" s="12">
        <f t="shared" si="16"/>
        <v>0</v>
      </c>
    </row>
    <row r="266" spans="1:5" x14ac:dyDescent="0.15">
      <c r="A266" s="10">
        <v>2010</v>
      </c>
      <c r="B266" s="11">
        <v>9</v>
      </c>
      <c r="C266" s="11">
        <v>2</v>
      </c>
      <c r="D266" s="11">
        <v>11</v>
      </c>
      <c r="E266" s="12">
        <f t="shared" si="16"/>
        <v>0.18181818181818182</v>
      </c>
    </row>
    <row r="267" spans="1:5" x14ac:dyDescent="0.15">
      <c r="A267" s="10">
        <v>2011</v>
      </c>
      <c r="B267" s="11">
        <v>4</v>
      </c>
      <c r="C267" s="11">
        <v>0</v>
      </c>
      <c r="D267" s="11">
        <v>4</v>
      </c>
      <c r="E267" s="12">
        <f t="shared" si="16"/>
        <v>0</v>
      </c>
    </row>
    <row r="268" spans="1:5" x14ac:dyDescent="0.15">
      <c r="A268" s="10">
        <v>2012</v>
      </c>
      <c r="B268" s="11">
        <v>9</v>
      </c>
      <c r="C268" s="11">
        <v>0</v>
      </c>
      <c r="D268" s="11">
        <v>9</v>
      </c>
      <c r="E268" s="12">
        <f t="shared" si="16"/>
        <v>0</v>
      </c>
    </row>
    <row r="269" spans="1:5" x14ac:dyDescent="0.15">
      <c r="A269" s="10">
        <v>2013</v>
      </c>
      <c r="B269" s="11">
        <v>9</v>
      </c>
      <c r="C269" s="11">
        <v>0</v>
      </c>
      <c r="D269" s="11">
        <v>9</v>
      </c>
      <c r="E269" s="12">
        <f t="shared" si="16"/>
        <v>0</v>
      </c>
    </row>
    <row r="270" spans="1:5" x14ac:dyDescent="0.15">
      <c r="A270" s="10">
        <v>2014</v>
      </c>
      <c r="B270" s="11">
        <v>9</v>
      </c>
      <c r="C270" s="11">
        <v>0</v>
      </c>
      <c r="D270" s="11">
        <v>9</v>
      </c>
      <c r="E270" s="12">
        <f t="shared" si="16"/>
        <v>0</v>
      </c>
    </row>
    <row r="271" spans="1:5" x14ac:dyDescent="0.15">
      <c r="A271" s="10">
        <v>2015</v>
      </c>
      <c r="B271" s="11">
        <v>6</v>
      </c>
      <c r="C271" s="11">
        <v>0</v>
      </c>
      <c r="D271" s="11">
        <v>6</v>
      </c>
      <c r="E271" s="12">
        <f t="shared" si="16"/>
        <v>0</v>
      </c>
    </row>
    <row r="272" spans="1:5" x14ac:dyDescent="0.15">
      <c r="A272" s="10" t="s">
        <v>3</v>
      </c>
      <c r="B272" s="11">
        <v>1676</v>
      </c>
      <c r="C272" s="11">
        <v>105</v>
      </c>
      <c r="D272" s="11">
        <v>1781</v>
      </c>
      <c r="E272" s="12">
        <f t="shared" si="16"/>
        <v>5.8955642897248736E-2</v>
      </c>
    </row>
    <row r="273" spans="1:5" ht="14.25" thickBot="1" x14ac:dyDescent="0.2"/>
    <row r="274" spans="1:5" x14ac:dyDescent="0.15">
      <c r="A274" s="70" t="s">
        <v>169</v>
      </c>
      <c r="B274" s="71"/>
      <c r="C274" s="71"/>
      <c r="D274" s="71"/>
    </row>
    <row r="275" spans="1:5" x14ac:dyDescent="0.15">
      <c r="A275" s="72" t="s">
        <v>170</v>
      </c>
      <c r="B275" s="73" t="s">
        <v>2</v>
      </c>
      <c r="C275" s="73"/>
      <c r="D275" s="73"/>
    </row>
    <row r="276" spans="1:5" x14ac:dyDescent="0.15">
      <c r="A276" s="72"/>
      <c r="B276" s="9">
        <v>0</v>
      </c>
      <c r="C276" s="9">
        <v>1</v>
      </c>
      <c r="D276" s="9" t="s">
        <v>3</v>
      </c>
    </row>
    <row r="277" spans="1:5" x14ac:dyDescent="0.15">
      <c r="A277" s="10" t="s">
        <v>171</v>
      </c>
      <c r="B277" s="11">
        <v>1676</v>
      </c>
      <c r="C277" s="11">
        <v>105</v>
      </c>
      <c r="D277" s="11">
        <v>1781</v>
      </c>
      <c r="E277" s="12">
        <f t="shared" ref="E277:E278" si="17">C277/D277</f>
        <v>5.8955642897248736E-2</v>
      </c>
    </row>
    <row r="278" spans="1:5" x14ac:dyDescent="0.15">
      <c r="A278" s="10" t="s">
        <v>3</v>
      </c>
      <c r="B278" s="11">
        <v>1676</v>
      </c>
      <c r="C278" s="11">
        <v>105</v>
      </c>
      <c r="D278" s="11">
        <v>1781</v>
      </c>
      <c r="E278" s="12">
        <f t="shared" si="17"/>
        <v>5.8955642897248736E-2</v>
      </c>
    </row>
    <row r="279" spans="1:5" ht="14.25" thickBot="1" x14ac:dyDescent="0.2"/>
    <row r="280" spans="1:5" x14ac:dyDescent="0.15">
      <c r="A280" s="70" t="s">
        <v>172</v>
      </c>
      <c r="B280" s="71"/>
      <c r="C280" s="71"/>
      <c r="D280" s="71"/>
    </row>
    <row r="281" spans="1:5" x14ac:dyDescent="0.15">
      <c r="A281" s="72" t="s">
        <v>173</v>
      </c>
      <c r="B281" s="73" t="s">
        <v>2</v>
      </c>
      <c r="C281" s="73"/>
      <c r="D281" s="73"/>
    </row>
    <row r="282" spans="1:5" x14ac:dyDescent="0.15">
      <c r="A282" s="72"/>
      <c r="B282" s="9">
        <v>0</v>
      </c>
      <c r="C282" s="9">
        <v>1</v>
      </c>
      <c r="D282" s="9" t="s">
        <v>3</v>
      </c>
    </row>
    <row r="283" spans="1:5" x14ac:dyDescent="0.15">
      <c r="A283" s="10" t="s">
        <v>15</v>
      </c>
      <c r="B283" s="11">
        <v>1676</v>
      </c>
      <c r="C283" s="11">
        <v>105</v>
      </c>
      <c r="D283" s="11">
        <v>1781</v>
      </c>
      <c r="E283" s="12">
        <f t="shared" ref="E283:E284" si="18">C283/D283</f>
        <v>5.8955642897248736E-2</v>
      </c>
    </row>
    <row r="284" spans="1:5" x14ac:dyDescent="0.15">
      <c r="A284" s="10" t="s">
        <v>3</v>
      </c>
      <c r="B284" s="11">
        <v>1676</v>
      </c>
      <c r="C284" s="11">
        <v>105</v>
      </c>
      <c r="D284" s="11">
        <v>1781</v>
      </c>
      <c r="E284" s="12">
        <f t="shared" si="18"/>
        <v>5.8955642897248736E-2</v>
      </c>
    </row>
    <row r="285" spans="1:5" ht="14.25" thickBot="1" x14ac:dyDescent="0.2"/>
    <row r="286" spans="1:5" x14ac:dyDescent="0.15">
      <c r="A286" s="70" t="s">
        <v>174</v>
      </c>
      <c r="B286" s="71"/>
      <c r="C286" s="71"/>
      <c r="D286" s="71"/>
    </row>
    <row r="287" spans="1:5" x14ac:dyDescent="0.15">
      <c r="A287" s="72" t="s">
        <v>175</v>
      </c>
      <c r="B287" s="73" t="s">
        <v>2</v>
      </c>
      <c r="C287" s="73"/>
      <c r="D287" s="73"/>
    </row>
    <row r="288" spans="1:5" x14ac:dyDescent="0.15">
      <c r="A288" s="72"/>
      <c r="B288" s="9">
        <v>0</v>
      </c>
      <c r="C288" s="9">
        <v>1</v>
      </c>
      <c r="D288" s="9" t="s">
        <v>3</v>
      </c>
    </row>
    <row r="289" spans="1:5" x14ac:dyDescent="0.15">
      <c r="A289" s="10">
        <v>1</v>
      </c>
      <c r="B289" s="11">
        <v>1676</v>
      </c>
      <c r="C289" s="11">
        <v>105</v>
      </c>
      <c r="D289" s="11">
        <v>1781</v>
      </c>
      <c r="E289" s="12">
        <f t="shared" ref="E289:E290" si="19">C289/D289</f>
        <v>5.8955642897248736E-2</v>
      </c>
    </row>
    <row r="290" spans="1:5" x14ac:dyDescent="0.15">
      <c r="A290" s="10" t="s">
        <v>3</v>
      </c>
      <c r="B290" s="11">
        <v>1676</v>
      </c>
      <c r="C290" s="11">
        <v>105</v>
      </c>
      <c r="D290" s="11">
        <v>1781</v>
      </c>
      <c r="E290" s="12">
        <f t="shared" si="19"/>
        <v>5.8955642897248736E-2</v>
      </c>
    </row>
    <row r="291" spans="1:5" ht="14.25" thickBot="1" x14ac:dyDescent="0.2"/>
    <row r="292" spans="1:5" x14ac:dyDescent="0.15">
      <c r="A292" s="70" t="s">
        <v>176</v>
      </c>
      <c r="B292" s="71"/>
      <c r="C292" s="71"/>
      <c r="D292" s="71"/>
    </row>
    <row r="293" spans="1:5" x14ac:dyDescent="0.15">
      <c r="A293" s="72" t="s">
        <v>177</v>
      </c>
      <c r="B293" s="73" t="s">
        <v>2</v>
      </c>
      <c r="C293" s="73"/>
      <c r="D293" s="73"/>
    </row>
    <row r="294" spans="1:5" x14ac:dyDescent="0.15">
      <c r="A294" s="72"/>
      <c r="B294" s="9">
        <v>0</v>
      </c>
      <c r="C294" s="9">
        <v>1</v>
      </c>
      <c r="D294" s="9" t="s">
        <v>3</v>
      </c>
    </row>
    <row r="295" spans="1:5" x14ac:dyDescent="0.15">
      <c r="A295" s="10">
        <v>0</v>
      </c>
      <c r="B295" s="11">
        <v>1</v>
      </c>
      <c r="C295" s="11">
        <v>0</v>
      </c>
      <c r="D295" s="11">
        <v>1</v>
      </c>
      <c r="E295" s="12">
        <f t="shared" ref="E295:E351" si="20">C295/D295</f>
        <v>0</v>
      </c>
    </row>
    <row r="296" spans="1:5" x14ac:dyDescent="0.15">
      <c r="A296" s="10">
        <v>19</v>
      </c>
      <c r="B296" s="11">
        <v>1</v>
      </c>
      <c r="C296" s="11">
        <v>0</v>
      </c>
      <c r="D296" s="11">
        <v>1</v>
      </c>
      <c r="E296" s="12">
        <f t="shared" si="20"/>
        <v>0</v>
      </c>
    </row>
    <row r="297" spans="1:5" x14ac:dyDescent="0.15">
      <c r="A297" s="10">
        <v>20</v>
      </c>
      <c r="B297" s="11">
        <v>2</v>
      </c>
      <c r="C297" s="11">
        <v>1</v>
      </c>
      <c r="D297" s="11">
        <v>3</v>
      </c>
      <c r="E297" s="12">
        <f t="shared" si="20"/>
        <v>0.33333333333333331</v>
      </c>
    </row>
    <row r="298" spans="1:5" x14ac:dyDescent="0.15">
      <c r="A298" s="10">
        <v>21</v>
      </c>
      <c r="B298" s="11">
        <v>2</v>
      </c>
      <c r="C298" s="11">
        <v>0</v>
      </c>
      <c r="D298" s="11">
        <v>2</v>
      </c>
      <c r="E298" s="12">
        <f t="shared" si="20"/>
        <v>0</v>
      </c>
    </row>
    <row r="299" spans="1:5" x14ac:dyDescent="0.15">
      <c r="A299" s="10">
        <v>22</v>
      </c>
      <c r="B299" s="11">
        <v>4</v>
      </c>
      <c r="C299" s="11">
        <v>0</v>
      </c>
      <c r="D299" s="11">
        <v>4</v>
      </c>
      <c r="E299" s="12">
        <f t="shared" si="20"/>
        <v>0</v>
      </c>
    </row>
    <row r="300" spans="1:5" x14ac:dyDescent="0.15">
      <c r="A300" s="10">
        <v>23</v>
      </c>
      <c r="B300" s="11">
        <v>6</v>
      </c>
      <c r="C300" s="11">
        <v>1</v>
      </c>
      <c r="D300" s="11">
        <v>7</v>
      </c>
      <c r="E300" s="12">
        <f t="shared" si="20"/>
        <v>0.14285714285714285</v>
      </c>
    </row>
    <row r="301" spans="1:5" x14ac:dyDescent="0.15">
      <c r="A301" s="10">
        <v>24</v>
      </c>
      <c r="B301" s="11">
        <v>18</v>
      </c>
      <c r="C301" s="11">
        <v>0</v>
      </c>
      <c r="D301" s="11">
        <v>18</v>
      </c>
      <c r="E301" s="12">
        <f t="shared" si="20"/>
        <v>0</v>
      </c>
    </row>
    <row r="302" spans="1:5" x14ac:dyDescent="0.15">
      <c r="A302" s="10">
        <v>25</v>
      </c>
      <c r="B302" s="11">
        <v>17</v>
      </c>
      <c r="C302" s="11">
        <v>5</v>
      </c>
      <c r="D302" s="11">
        <v>22</v>
      </c>
      <c r="E302" s="12">
        <f t="shared" si="20"/>
        <v>0.22727272727272727</v>
      </c>
    </row>
    <row r="303" spans="1:5" x14ac:dyDescent="0.15">
      <c r="A303" s="10">
        <v>26</v>
      </c>
      <c r="B303" s="11">
        <v>20</v>
      </c>
      <c r="C303" s="11">
        <v>1</v>
      </c>
      <c r="D303" s="11">
        <v>21</v>
      </c>
      <c r="E303" s="12">
        <f t="shared" si="20"/>
        <v>4.7619047619047616E-2</v>
      </c>
    </row>
    <row r="304" spans="1:5" x14ac:dyDescent="0.15">
      <c r="A304" s="10">
        <v>27</v>
      </c>
      <c r="B304" s="11">
        <v>33</v>
      </c>
      <c r="C304" s="11">
        <v>2</v>
      </c>
      <c r="D304" s="11">
        <v>35</v>
      </c>
      <c r="E304" s="12">
        <f t="shared" si="20"/>
        <v>5.7142857142857141E-2</v>
      </c>
    </row>
    <row r="305" spans="1:5" x14ac:dyDescent="0.15">
      <c r="A305" s="10">
        <v>28</v>
      </c>
      <c r="B305" s="11">
        <v>28</v>
      </c>
      <c r="C305" s="11">
        <v>4</v>
      </c>
      <c r="D305" s="11">
        <v>32</v>
      </c>
      <c r="E305" s="12">
        <f t="shared" si="20"/>
        <v>0.125</v>
      </c>
    </row>
    <row r="306" spans="1:5" x14ac:dyDescent="0.15">
      <c r="A306" s="10">
        <v>29</v>
      </c>
      <c r="B306" s="11">
        <v>29</v>
      </c>
      <c r="C306" s="11">
        <v>2</v>
      </c>
      <c r="D306" s="11">
        <v>31</v>
      </c>
      <c r="E306" s="12">
        <f t="shared" si="20"/>
        <v>6.4516129032258063E-2</v>
      </c>
    </row>
    <row r="307" spans="1:5" x14ac:dyDescent="0.15">
      <c r="A307" s="10">
        <v>30</v>
      </c>
      <c r="B307" s="11">
        <v>40</v>
      </c>
      <c r="C307" s="11">
        <v>2</v>
      </c>
      <c r="D307" s="11">
        <v>42</v>
      </c>
      <c r="E307" s="12">
        <f t="shared" si="20"/>
        <v>4.7619047619047616E-2</v>
      </c>
    </row>
    <row r="308" spans="1:5" x14ac:dyDescent="0.15">
      <c r="A308" s="10">
        <v>31</v>
      </c>
      <c r="B308" s="11">
        <v>48</v>
      </c>
      <c r="C308" s="11">
        <v>2</v>
      </c>
      <c r="D308" s="11">
        <v>50</v>
      </c>
      <c r="E308" s="12">
        <f t="shared" si="20"/>
        <v>0.04</v>
      </c>
    </row>
    <row r="309" spans="1:5" x14ac:dyDescent="0.15">
      <c r="A309" s="10">
        <v>32</v>
      </c>
      <c r="B309" s="11">
        <v>43</v>
      </c>
      <c r="C309" s="11">
        <v>4</v>
      </c>
      <c r="D309" s="11">
        <v>47</v>
      </c>
      <c r="E309" s="12">
        <f t="shared" si="20"/>
        <v>8.5106382978723402E-2</v>
      </c>
    </row>
    <row r="310" spans="1:5" x14ac:dyDescent="0.15">
      <c r="A310" s="10">
        <v>33</v>
      </c>
      <c r="B310" s="11">
        <v>49</v>
      </c>
      <c r="C310" s="11">
        <v>4</v>
      </c>
      <c r="D310" s="11">
        <v>53</v>
      </c>
      <c r="E310" s="12">
        <f t="shared" si="20"/>
        <v>7.5471698113207544E-2</v>
      </c>
    </row>
    <row r="311" spans="1:5" x14ac:dyDescent="0.15">
      <c r="A311" s="10">
        <v>34</v>
      </c>
      <c r="B311" s="11">
        <v>50</v>
      </c>
      <c r="C311" s="11">
        <v>4</v>
      </c>
      <c r="D311" s="11">
        <v>54</v>
      </c>
      <c r="E311" s="12">
        <f t="shared" si="20"/>
        <v>7.407407407407407E-2</v>
      </c>
    </row>
    <row r="312" spans="1:5" x14ac:dyDescent="0.15">
      <c r="A312" s="10">
        <v>35</v>
      </c>
      <c r="B312" s="11">
        <v>66</v>
      </c>
      <c r="C312" s="11">
        <v>8</v>
      </c>
      <c r="D312" s="11">
        <v>74</v>
      </c>
      <c r="E312" s="12">
        <f t="shared" si="20"/>
        <v>0.10810810810810811</v>
      </c>
    </row>
    <row r="313" spans="1:5" x14ac:dyDescent="0.15">
      <c r="A313" s="10">
        <v>36</v>
      </c>
      <c r="B313" s="11">
        <v>53</v>
      </c>
      <c r="C313" s="11">
        <v>1</v>
      </c>
      <c r="D313" s="11">
        <v>54</v>
      </c>
      <c r="E313" s="12">
        <f t="shared" si="20"/>
        <v>1.8518518518518517E-2</v>
      </c>
    </row>
    <row r="314" spans="1:5" x14ac:dyDescent="0.15">
      <c r="A314" s="10">
        <v>37</v>
      </c>
      <c r="B314" s="11">
        <v>65</v>
      </c>
      <c r="C314" s="11">
        <v>7</v>
      </c>
      <c r="D314" s="11">
        <v>72</v>
      </c>
      <c r="E314" s="12">
        <f t="shared" si="20"/>
        <v>9.7222222222222224E-2</v>
      </c>
    </row>
    <row r="315" spans="1:5" x14ac:dyDescent="0.15">
      <c r="A315" s="10">
        <v>38</v>
      </c>
      <c r="B315" s="11">
        <v>82</v>
      </c>
      <c r="C315" s="11">
        <v>5</v>
      </c>
      <c r="D315" s="11">
        <v>87</v>
      </c>
      <c r="E315" s="12">
        <f t="shared" si="20"/>
        <v>5.7471264367816091E-2</v>
      </c>
    </row>
    <row r="316" spans="1:5" x14ac:dyDescent="0.15">
      <c r="A316" s="10">
        <v>39</v>
      </c>
      <c r="B316" s="11">
        <v>57</v>
      </c>
      <c r="C316" s="11">
        <v>3</v>
      </c>
      <c r="D316" s="11">
        <v>60</v>
      </c>
      <c r="E316" s="12">
        <f t="shared" si="20"/>
        <v>0.05</v>
      </c>
    </row>
    <row r="317" spans="1:5" x14ac:dyDescent="0.15">
      <c r="A317" s="10">
        <v>40</v>
      </c>
      <c r="B317" s="11">
        <v>63</v>
      </c>
      <c r="C317" s="11">
        <v>1</v>
      </c>
      <c r="D317" s="11">
        <v>64</v>
      </c>
      <c r="E317" s="12">
        <f t="shared" si="20"/>
        <v>1.5625E-2</v>
      </c>
    </row>
    <row r="318" spans="1:5" x14ac:dyDescent="0.15">
      <c r="A318" s="10">
        <v>41</v>
      </c>
      <c r="B318" s="11">
        <v>49</v>
      </c>
      <c r="C318" s="11">
        <v>7</v>
      </c>
      <c r="D318" s="11">
        <v>56</v>
      </c>
      <c r="E318" s="12">
        <f t="shared" si="20"/>
        <v>0.125</v>
      </c>
    </row>
    <row r="319" spans="1:5" x14ac:dyDescent="0.15">
      <c r="A319" s="10">
        <v>42</v>
      </c>
      <c r="B319" s="11">
        <v>60</v>
      </c>
      <c r="C319" s="11">
        <v>0</v>
      </c>
      <c r="D319" s="11">
        <v>60</v>
      </c>
      <c r="E319" s="12">
        <f t="shared" si="20"/>
        <v>0</v>
      </c>
    </row>
    <row r="320" spans="1:5" x14ac:dyDescent="0.15">
      <c r="A320" s="10">
        <v>43</v>
      </c>
      <c r="B320" s="11">
        <v>80</v>
      </c>
      <c r="C320" s="11">
        <v>3</v>
      </c>
      <c r="D320" s="11">
        <v>83</v>
      </c>
      <c r="E320" s="12">
        <f t="shared" si="20"/>
        <v>3.614457831325301E-2</v>
      </c>
    </row>
    <row r="321" spans="1:5" x14ac:dyDescent="0.15">
      <c r="A321" s="10">
        <v>44</v>
      </c>
      <c r="B321" s="11">
        <v>66</v>
      </c>
      <c r="C321" s="11">
        <v>2</v>
      </c>
      <c r="D321" s="11">
        <v>68</v>
      </c>
      <c r="E321" s="12">
        <f t="shared" si="20"/>
        <v>2.9411764705882353E-2</v>
      </c>
    </row>
    <row r="322" spans="1:5" x14ac:dyDescent="0.15">
      <c r="A322" s="10">
        <v>45</v>
      </c>
      <c r="B322" s="11">
        <v>70</v>
      </c>
      <c r="C322" s="11">
        <v>4</v>
      </c>
      <c r="D322" s="11">
        <v>74</v>
      </c>
      <c r="E322" s="12">
        <f t="shared" si="20"/>
        <v>5.4054054054054057E-2</v>
      </c>
    </row>
    <row r="323" spans="1:5" x14ac:dyDescent="0.15">
      <c r="A323" s="10">
        <v>46</v>
      </c>
      <c r="B323" s="11">
        <v>61</v>
      </c>
      <c r="C323" s="11">
        <v>4</v>
      </c>
      <c r="D323" s="11">
        <v>65</v>
      </c>
      <c r="E323" s="12">
        <f t="shared" si="20"/>
        <v>6.1538461538461542E-2</v>
      </c>
    </row>
    <row r="324" spans="1:5" x14ac:dyDescent="0.15">
      <c r="A324" s="10">
        <v>47</v>
      </c>
      <c r="B324" s="11">
        <v>74</v>
      </c>
      <c r="C324" s="11">
        <v>3</v>
      </c>
      <c r="D324" s="11">
        <v>77</v>
      </c>
      <c r="E324" s="12">
        <f t="shared" si="20"/>
        <v>3.896103896103896E-2</v>
      </c>
    </row>
    <row r="325" spans="1:5" x14ac:dyDescent="0.15">
      <c r="A325" s="10">
        <v>48</v>
      </c>
      <c r="B325" s="11">
        <v>49</v>
      </c>
      <c r="C325" s="11">
        <v>1</v>
      </c>
      <c r="D325" s="11">
        <v>50</v>
      </c>
      <c r="E325" s="12">
        <f t="shared" si="20"/>
        <v>0.02</v>
      </c>
    </row>
    <row r="326" spans="1:5" x14ac:dyDescent="0.15">
      <c r="A326" s="10">
        <v>49</v>
      </c>
      <c r="B326" s="11">
        <v>62</v>
      </c>
      <c r="C326" s="11">
        <v>2</v>
      </c>
      <c r="D326" s="11">
        <v>64</v>
      </c>
      <c r="E326" s="12">
        <f t="shared" si="20"/>
        <v>3.125E-2</v>
      </c>
    </row>
    <row r="327" spans="1:5" x14ac:dyDescent="0.15">
      <c r="A327" s="10">
        <v>50</v>
      </c>
      <c r="B327" s="11">
        <v>54</v>
      </c>
      <c r="C327" s="11">
        <v>3</v>
      </c>
      <c r="D327" s="11">
        <v>57</v>
      </c>
      <c r="E327" s="12">
        <f t="shared" si="20"/>
        <v>5.2631578947368418E-2</v>
      </c>
    </row>
    <row r="328" spans="1:5" x14ac:dyDescent="0.15">
      <c r="A328" s="10">
        <v>51</v>
      </c>
      <c r="B328" s="11">
        <v>67</v>
      </c>
      <c r="C328" s="11">
        <v>1</v>
      </c>
      <c r="D328" s="11">
        <v>68</v>
      </c>
      <c r="E328" s="12">
        <f t="shared" si="20"/>
        <v>1.4705882352941176E-2</v>
      </c>
    </row>
    <row r="329" spans="1:5" x14ac:dyDescent="0.15">
      <c r="A329" s="10">
        <v>52</v>
      </c>
      <c r="B329" s="11">
        <v>44</v>
      </c>
      <c r="C329" s="11">
        <v>7</v>
      </c>
      <c r="D329" s="11">
        <v>51</v>
      </c>
      <c r="E329" s="12">
        <f t="shared" si="20"/>
        <v>0.13725490196078433</v>
      </c>
    </row>
    <row r="330" spans="1:5" x14ac:dyDescent="0.15">
      <c r="A330" s="10">
        <v>53</v>
      </c>
      <c r="B330" s="11">
        <v>38</v>
      </c>
      <c r="C330" s="11">
        <v>1</v>
      </c>
      <c r="D330" s="11">
        <v>39</v>
      </c>
      <c r="E330" s="12">
        <f t="shared" si="20"/>
        <v>2.564102564102564E-2</v>
      </c>
    </row>
    <row r="331" spans="1:5" x14ac:dyDescent="0.15">
      <c r="A331" s="10">
        <v>54</v>
      </c>
      <c r="B331" s="11">
        <v>31</v>
      </c>
      <c r="C331" s="11">
        <v>3</v>
      </c>
      <c r="D331" s="11">
        <v>34</v>
      </c>
      <c r="E331" s="12">
        <f t="shared" si="20"/>
        <v>8.8235294117647065E-2</v>
      </c>
    </row>
    <row r="332" spans="1:5" x14ac:dyDescent="0.15">
      <c r="A332" s="10">
        <v>55</v>
      </c>
      <c r="B332" s="11">
        <v>18</v>
      </c>
      <c r="C332" s="11">
        <v>1</v>
      </c>
      <c r="D332" s="11">
        <v>19</v>
      </c>
      <c r="E332" s="12">
        <f t="shared" si="20"/>
        <v>5.2631578947368418E-2</v>
      </c>
    </row>
    <row r="333" spans="1:5" x14ac:dyDescent="0.15">
      <c r="A333" s="10">
        <v>56</v>
      </c>
      <c r="B333" s="11">
        <v>12</v>
      </c>
      <c r="C333" s="11">
        <v>2</v>
      </c>
      <c r="D333" s="11">
        <v>14</v>
      </c>
      <c r="E333" s="12">
        <f t="shared" si="20"/>
        <v>0.14285714285714285</v>
      </c>
    </row>
    <row r="334" spans="1:5" x14ac:dyDescent="0.15">
      <c r="A334" s="10">
        <v>57</v>
      </c>
      <c r="B334" s="11">
        <v>14</v>
      </c>
      <c r="C334" s="11">
        <v>1</v>
      </c>
      <c r="D334" s="11">
        <v>15</v>
      </c>
      <c r="E334" s="12">
        <f t="shared" si="20"/>
        <v>6.6666666666666666E-2</v>
      </c>
    </row>
    <row r="335" spans="1:5" x14ac:dyDescent="0.15">
      <c r="A335" s="10">
        <v>58</v>
      </c>
      <c r="B335" s="11">
        <v>17</v>
      </c>
      <c r="C335" s="11">
        <v>1</v>
      </c>
      <c r="D335" s="11">
        <v>18</v>
      </c>
      <c r="E335" s="12">
        <f t="shared" si="20"/>
        <v>5.5555555555555552E-2</v>
      </c>
    </row>
    <row r="336" spans="1:5" x14ac:dyDescent="0.15">
      <c r="A336" s="10">
        <v>59</v>
      </c>
      <c r="B336" s="11">
        <v>8</v>
      </c>
      <c r="C336" s="11">
        <v>2</v>
      </c>
      <c r="D336" s="11">
        <v>10</v>
      </c>
      <c r="E336" s="12">
        <f t="shared" si="20"/>
        <v>0.2</v>
      </c>
    </row>
    <row r="337" spans="1:5" x14ac:dyDescent="0.15">
      <c r="A337" s="10">
        <v>60</v>
      </c>
      <c r="B337" s="11">
        <v>2</v>
      </c>
      <c r="C337" s="11">
        <v>0</v>
      </c>
      <c r="D337" s="11">
        <v>2</v>
      </c>
      <c r="E337" s="12">
        <f t="shared" si="20"/>
        <v>0</v>
      </c>
    </row>
    <row r="338" spans="1:5" x14ac:dyDescent="0.15">
      <c r="A338" s="10">
        <v>61</v>
      </c>
      <c r="B338" s="11">
        <v>5</v>
      </c>
      <c r="C338" s="11">
        <v>0</v>
      </c>
      <c r="D338" s="11">
        <v>5</v>
      </c>
      <c r="E338" s="12">
        <f t="shared" si="20"/>
        <v>0</v>
      </c>
    </row>
    <row r="339" spans="1:5" x14ac:dyDescent="0.15">
      <c r="A339" s="10">
        <v>62</v>
      </c>
      <c r="B339" s="11">
        <v>3</v>
      </c>
      <c r="C339" s="11">
        <v>0</v>
      </c>
      <c r="D339" s="11">
        <v>3</v>
      </c>
      <c r="E339" s="12">
        <f t="shared" si="20"/>
        <v>0</v>
      </c>
    </row>
    <row r="340" spans="1:5" x14ac:dyDescent="0.15">
      <c r="A340" s="10">
        <v>63</v>
      </c>
      <c r="B340" s="11">
        <v>2</v>
      </c>
      <c r="C340" s="11">
        <v>0</v>
      </c>
      <c r="D340" s="11">
        <v>2</v>
      </c>
      <c r="E340" s="12">
        <f t="shared" si="20"/>
        <v>0</v>
      </c>
    </row>
    <row r="341" spans="1:5" x14ac:dyDescent="0.15">
      <c r="A341" s="10">
        <v>64</v>
      </c>
      <c r="B341" s="11">
        <v>2</v>
      </c>
      <c r="C341" s="11">
        <v>0</v>
      </c>
      <c r="D341" s="11">
        <v>2</v>
      </c>
      <c r="E341" s="12">
        <f t="shared" si="20"/>
        <v>0</v>
      </c>
    </row>
    <row r="342" spans="1:5" x14ac:dyDescent="0.15">
      <c r="A342" s="10">
        <v>65</v>
      </c>
      <c r="B342" s="11">
        <v>2</v>
      </c>
      <c r="C342" s="11">
        <v>0</v>
      </c>
      <c r="D342" s="11">
        <v>2</v>
      </c>
      <c r="E342" s="12">
        <f t="shared" si="20"/>
        <v>0</v>
      </c>
    </row>
    <row r="343" spans="1:5" x14ac:dyDescent="0.15">
      <c r="A343" s="10">
        <v>67</v>
      </c>
      <c r="B343" s="11">
        <v>1</v>
      </c>
      <c r="C343" s="11">
        <v>0</v>
      </c>
      <c r="D343" s="11">
        <v>1</v>
      </c>
      <c r="E343" s="12">
        <f t="shared" si="20"/>
        <v>0</v>
      </c>
    </row>
    <row r="344" spans="1:5" x14ac:dyDescent="0.15">
      <c r="A344" s="10">
        <v>68</v>
      </c>
      <c r="B344" s="11">
        <v>1</v>
      </c>
      <c r="C344" s="11">
        <v>0</v>
      </c>
      <c r="D344" s="11">
        <v>1</v>
      </c>
      <c r="E344" s="12">
        <f t="shared" si="20"/>
        <v>0</v>
      </c>
    </row>
    <row r="345" spans="1:5" x14ac:dyDescent="0.15">
      <c r="A345" s="10">
        <v>69</v>
      </c>
      <c r="B345" s="11">
        <v>1</v>
      </c>
      <c r="C345" s="11">
        <v>0</v>
      </c>
      <c r="D345" s="11">
        <v>1</v>
      </c>
      <c r="E345" s="12">
        <f t="shared" si="20"/>
        <v>0</v>
      </c>
    </row>
    <row r="346" spans="1:5" x14ac:dyDescent="0.15">
      <c r="A346" s="10">
        <v>70</v>
      </c>
      <c r="B346" s="11">
        <v>1</v>
      </c>
      <c r="C346" s="11">
        <v>0</v>
      </c>
      <c r="D346" s="11">
        <v>1</v>
      </c>
      <c r="E346" s="12">
        <f t="shared" si="20"/>
        <v>0</v>
      </c>
    </row>
    <row r="347" spans="1:5" x14ac:dyDescent="0.15">
      <c r="A347" s="10">
        <v>71</v>
      </c>
      <c r="B347" s="11">
        <v>1</v>
      </c>
      <c r="C347" s="11">
        <v>0</v>
      </c>
      <c r="D347" s="11">
        <v>1</v>
      </c>
      <c r="E347" s="12">
        <f t="shared" si="20"/>
        <v>0</v>
      </c>
    </row>
    <row r="348" spans="1:5" x14ac:dyDescent="0.15">
      <c r="A348" s="10">
        <v>73</v>
      </c>
      <c r="B348" s="11">
        <v>1</v>
      </c>
      <c r="C348" s="11">
        <v>0</v>
      </c>
      <c r="D348" s="11">
        <v>1</v>
      </c>
      <c r="E348" s="12">
        <f t="shared" si="20"/>
        <v>0</v>
      </c>
    </row>
    <row r="349" spans="1:5" x14ac:dyDescent="0.15">
      <c r="A349" s="10">
        <v>74</v>
      </c>
      <c r="B349" s="11">
        <v>2</v>
      </c>
      <c r="C349" s="11">
        <v>0</v>
      </c>
      <c r="D349" s="11">
        <v>2</v>
      </c>
      <c r="E349" s="12">
        <f t="shared" si="20"/>
        <v>0</v>
      </c>
    </row>
    <row r="350" spans="1:5" x14ac:dyDescent="0.15">
      <c r="A350" s="10">
        <v>79</v>
      </c>
      <c r="B350" s="11">
        <v>1</v>
      </c>
      <c r="C350" s="11">
        <v>0</v>
      </c>
      <c r="D350" s="11">
        <v>1</v>
      </c>
      <c r="E350" s="12">
        <f t="shared" si="20"/>
        <v>0</v>
      </c>
    </row>
    <row r="351" spans="1:5" x14ac:dyDescent="0.15">
      <c r="A351" s="10" t="s">
        <v>3</v>
      </c>
      <c r="B351" s="11">
        <v>1676</v>
      </c>
      <c r="C351" s="11">
        <v>105</v>
      </c>
      <c r="D351" s="11">
        <v>1781</v>
      </c>
      <c r="E351" s="12">
        <f t="shared" si="20"/>
        <v>5.8955642897248736E-2</v>
      </c>
    </row>
    <row r="352" spans="1:5" ht="14.25" thickBot="1" x14ac:dyDescent="0.2"/>
    <row r="353" spans="1:5" x14ac:dyDescent="0.15">
      <c r="A353" s="70" t="s">
        <v>178</v>
      </c>
      <c r="B353" s="71"/>
      <c r="C353" s="71"/>
      <c r="D353" s="71"/>
    </row>
    <row r="354" spans="1:5" x14ac:dyDescent="0.15">
      <c r="A354" s="72" t="s">
        <v>179</v>
      </c>
      <c r="B354" s="73" t="s">
        <v>2</v>
      </c>
      <c r="C354" s="73"/>
      <c r="D354" s="73"/>
    </row>
    <row r="355" spans="1:5" x14ac:dyDescent="0.15">
      <c r="A355" s="72"/>
      <c r="B355" s="9">
        <v>0</v>
      </c>
      <c r="C355" s="9">
        <v>1</v>
      </c>
      <c r="D355" s="9" t="s">
        <v>3</v>
      </c>
    </row>
    <row r="356" spans="1:5" x14ac:dyDescent="0.15">
      <c r="A356" s="10" t="s">
        <v>180</v>
      </c>
      <c r="B356" s="11">
        <v>1576</v>
      </c>
      <c r="C356" s="11">
        <v>99</v>
      </c>
      <c r="D356" s="11">
        <v>1675</v>
      </c>
      <c r="E356" s="12">
        <f t="shared" ref="E356:E387" si="21">C356/D356</f>
        <v>5.91044776119403E-2</v>
      </c>
    </row>
    <row r="357" spans="1:5" x14ac:dyDescent="0.15">
      <c r="A357" s="10">
        <v>2</v>
      </c>
      <c r="B357" s="11">
        <v>6</v>
      </c>
      <c r="C357" s="11">
        <v>0</v>
      </c>
      <c r="D357" s="11">
        <v>6</v>
      </c>
      <c r="E357" s="12">
        <f t="shared" si="21"/>
        <v>0</v>
      </c>
    </row>
    <row r="358" spans="1:5" x14ac:dyDescent="0.15">
      <c r="A358" s="10">
        <v>3</v>
      </c>
      <c r="B358" s="11">
        <v>9</v>
      </c>
      <c r="C358" s="11">
        <v>0</v>
      </c>
      <c r="D358" s="11">
        <v>9</v>
      </c>
      <c r="E358" s="12">
        <f t="shared" si="21"/>
        <v>0</v>
      </c>
    </row>
    <row r="359" spans="1:5" x14ac:dyDescent="0.15">
      <c r="A359" s="10">
        <v>4</v>
      </c>
      <c r="B359" s="11">
        <v>9</v>
      </c>
      <c r="C359" s="11">
        <v>0</v>
      </c>
      <c r="D359" s="11">
        <v>9</v>
      </c>
      <c r="E359" s="12">
        <f t="shared" si="21"/>
        <v>0</v>
      </c>
    </row>
    <row r="360" spans="1:5" x14ac:dyDescent="0.15">
      <c r="A360" s="10">
        <v>5</v>
      </c>
      <c r="B360" s="11">
        <v>9</v>
      </c>
      <c r="C360" s="11">
        <v>0</v>
      </c>
      <c r="D360" s="11">
        <v>9</v>
      </c>
      <c r="E360" s="12">
        <f t="shared" si="21"/>
        <v>0</v>
      </c>
    </row>
    <row r="361" spans="1:5" x14ac:dyDescent="0.15">
      <c r="A361" s="10">
        <v>6</v>
      </c>
      <c r="B361" s="11">
        <v>4</v>
      </c>
      <c r="C361" s="11">
        <v>0</v>
      </c>
      <c r="D361" s="11">
        <v>4</v>
      </c>
      <c r="E361" s="12">
        <f t="shared" si="21"/>
        <v>0</v>
      </c>
    </row>
    <row r="362" spans="1:5" x14ac:dyDescent="0.15">
      <c r="A362" s="10">
        <v>7</v>
      </c>
      <c r="B362" s="11">
        <v>9</v>
      </c>
      <c r="C362" s="11">
        <v>2</v>
      </c>
      <c r="D362" s="11">
        <v>11</v>
      </c>
      <c r="E362" s="12">
        <f t="shared" si="21"/>
        <v>0.18181818181818182</v>
      </c>
    </row>
    <row r="363" spans="1:5" x14ac:dyDescent="0.15">
      <c r="A363" s="10">
        <v>8</v>
      </c>
      <c r="B363" s="11">
        <v>3</v>
      </c>
      <c r="C363" s="11">
        <v>0</v>
      </c>
      <c r="D363" s="11">
        <v>3</v>
      </c>
      <c r="E363" s="12">
        <f t="shared" si="21"/>
        <v>0</v>
      </c>
    </row>
    <row r="364" spans="1:5" x14ac:dyDescent="0.15">
      <c r="A364" s="10">
        <v>9</v>
      </c>
      <c r="B364" s="11">
        <v>4</v>
      </c>
      <c r="C364" s="11">
        <v>1</v>
      </c>
      <c r="D364" s="11">
        <v>5</v>
      </c>
      <c r="E364" s="12">
        <f t="shared" si="21"/>
        <v>0.2</v>
      </c>
    </row>
    <row r="365" spans="1:5" x14ac:dyDescent="0.15">
      <c r="A365" s="10">
        <v>10</v>
      </c>
      <c r="B365" s="11">
        <v>2</v>
      </c>
      <c r="C365" s="11">
        <v>1</v>
      </c>
      <c r="D365" s="11">
        <v>3</v>
      </c>
      <c r="E365" s="12">
        <f t="shared" si="21"/>
        <v>0.33333333333333331</v>
      </c>
    </row>
    <row r="366" spans="1:5" x14ac:dyDescent="0.15">
      <c r="A366" s="10">
        <v>11</v>
      </c>
      <c r="B366" s="11">
        <v>3</v>
      </c>
      <c r="C366" s="11">
        <v>0</v>
      </c>
      <c r="D366" s="11">
        <v>3</v>
      </c>
      <c r="E366" s="12">
        <f t="shared" si="21"/>
        <v>0</v>
      </c>
    </row>
    <row r="367" spans="1:5" x14ac:dyDescent="0.15">
      <c r="A367" s="10">
        <v>12</v>
      </c>
      <c r="B367" s="11">
        <v>9</v>
      </c>
      <c r="C367" s="11">
        <v>0</v>
      </c>
      <c r="D367" s="11">
        <v>9</v>
      </c>
      <c r="E367" s="12">
        <f t="shared" si="21"/>
        <v>0</v>
      </c>
    </row>
    <row r="368" spans="1:5" x14ac:dyDescent="0.15">
      <c r="A368" s="10">
        <v>14</v>
      </c>
      <c r="B368" s="11">
        <v>4</v>
      </c>
      <c r="C368" s="11">
        <v>0</v>
      </c>
      <c r="D368" s="11">
        <v>4</v>
      </c>
      <c r="E368" s="12">
        <f t="shared" si="21"/>
        <v>0</v>
      </c>
    </row>
    <row r="369" spans="1:5" x14ac:dyDescent="0.15">
      <c r="A369" s="10">
        <v>15</v>
      </c>
      <c r="B369" s="11">
        <v>1</v>
      </c>
      <c r="C369" s="11">
        <v>0</v>
      </c>
      <c r="D369" s="11">
        <v>1</v>
      </c>
      <c r="E369" s="12">
        <f t="shared" si="21"/>
        <v>0</v>
      </c>
    </row>
    <row r="370" spans="1:5" x14ac:dyDescent="0.15">
      <c r="A370" s="10">
        <v>16</v>
      </c>
      <c r="B370" s="11">
        <v>5</v>
      </c>
      <c r="C370" s="11">
        <v>0</v>
      </c>
      <c r="D370" s="11">
        <v>5</v>
      </c>
      <c r="E370" s="12">
        <f t="shared" si="21"/>
        <v>0</v>
      </c>
    </row>
    <row r="371" spans="1:5" x14ac:dyDescent="0.15">
      <c r="A371" s="10">
        <v>17</v>
      </c>
      <c r="B371" s="11">
        <v>3</v>
      </c>
      <c r="C371" s="11">
        <v>0</v>
      </c>
      <c r="D371" s="11">
        <v>3</v>
      </c>
      <c r="E371" s="12">
        <f t="shared" si="21"/>
        <v>0</v>
      </c>
    </row>
    <row r="372" spans="1:5" x14ac:dyDescent="0.15">
      <c r="A372" s="10">
        <v>18</v>
      </c>
      <c r="B372" s="11">
        <v>2</v>
      </c>
      <c r="C372" s="11">
        <v>1</v>
      </c>
      <c r="D372" s="11">
        <v>3</v>
      </c>
      <c r="E372" s="12">
        <f t="shared" si="21"/>
        <v>0.33333333333333331</v>
      </c>
    </row>
    <row r="373" spans="1:5" x14ac:dyDescent="0.15">
      <c r="A373" s="10">
        <v>19</v>
      </c>
      <c r="B373" s="11">
        <v>1</v>
      </c>
      <c r="C373" s="11">
        <v>0</v>
      </c>
      <c r="D373" s="11">
        <v>1</v>
      </c>
      <c r="E373" s="12">
        <f t="shared" si="21"/>
        <v>0</v>
      </c>
    </row>
    <row r="374" spans="1:5" x14ac:dyDescent="0.15">
      <c r="A374" s="10">
        <v>20</v>
      </c>
      <c r="B374" s="11">
        <v>2</v>
      </c>
      <c r="C374" s="11">
        <v>0</v>
      </c>
      <c r="D374" s="11">
        <v>2</v>
      </c>
      <c r="E374" s="12">
        <f t="shared" si="21"/>
        <v>0</v>
      </c>
    </row>
    <row r="375" spans="1:5" x14ac:dyDescent="0.15">
      <c r="A375" s="10">
        <v>21</v>
      </c>
      <c r="B375" s="11">
        <v>1</v>
      </c>
      <c r="C375" s="11">
        <v>0</v>
      </c>
      <c r="D375" s="11">
        <v>1</v>
      </c>
      <c r="E375" s="12">
        <f t="shared" si="21"/>
        <v>0</v>
      </c>
    </row>
    <row r="376" spans="1:5" x14ac:dyDescent="0.15">
      <c r="A376" s="10">
        <v>22</v>
      </c>
      <c r="B376" s="11">
        <v>2</v>
      </c>
      <c r="C376" s="11">
        <v>0</v>
      </c>
      <c r="D376" s="11">
        <v>2</v>
      </c>
      <c r="E376" s="12">
        <f t="shared" si="21"/>
        <v>0</v>
      </c>
    </row>
    <row r="377" spans="1:5" x14ac:dyDescent="0.15">
      <c r="A377" s="10">
        <v>23</v>
      </c>
      <c r="B377" s="11">
        <v>1</v>
      </c>
      <c r="C377" s="11">
        <v>0</v>
      </c>
      <c r="D377" s="11">
        <v>1</v>
      </c>
      <c r="E377" s="12">
        <f t="shared" si="21"/>
        <v>0</v>
      </c>
    </row>
    <row r="378" spans="1:5" x14ac:dyDescent="0.15">
      <c r="A378" s="10">
        <v>25</v>
      </c>
      <c r="B378" s="11">
        <v>2</v>
      </c>
      <c r="C378" s="11">
        <v>0</v>
      </c>
      <c r="D378" s="11">
        <v>2</v>
      </c>
      <c r="E378" s="12">
        <f t="shared" si="21"/>
        <v>0</v>
      </c>
    </row>
    <row r="379" spans="1:5" x14ac:dyDescent="0.15">
      <c r="A379" s="10">
        <v>26</v>
      </c>
      <c r="B379" s="11">
        <v>0</v>
      </c>
      <c r="C379" s="11">
        <v>1</v>
      </c>
      <c r="D379" s="11">
        <v>1</v>
      </c>
      <c r="E379" s="12">
        <f t="shared" si="21"/>
        <v>1</v>
      </c>
    </row>
    <row r="380" spans="1:5" x14ac:dyDescent="0.15">
      <c r="A380" s="10">
        <v>27</v>
      </c>
      <c r="B380" s="11">
        <v>2</v>
      </c>
      <c r="C380" s="11">
        <v>0</v>
      </c>
      <c r="D380" s="11">
        <v>2</v>
      </c>
      <c r="E380" s="12">
        <f t="shared" si="21"/>
        <v>0</v>
      </c>
    </row>
    <row r="381" spans="1:5" x14ac:dyDescent="0.15">
      <c r="A381" s="10">
        <v>31</v>
      </c>
      <c r="B381" s="11">
        <v>1</v>
      </c>
      <c r="C381" s="11">
        <v>0</v>
      </c>
      <c r="D381" s="11">
        <v>1</v>
      </c>
      <c r="E381" s="12">
        <f t="shared" si="21"/>
        <v>0</v>
      </c>
    </row>
    <row r="382" spans="1:5" x14ac:dyDescent="0.15">
      <c r="A382" s="10">
        <v>32</v>
      </c>
      <c r="B382" s="11">
        <v>1</v>
      </c>
      <c r="C382" s="11">
        <v>0</v>
      </c>
      <c r="D382" s="11">
        <v>1</v>
      </c>
      <c r="E382" s="12">
        <f t="shared" si="21"/>
        <v>0</v>
      </c>
    </row>
    <row r="383" spans="1:5" x14ac:dyDescent="0.15">
      <c r="A383" s="10">
        <v>33</v>
      </c>
      <c r="B383" s="11">
        <v>2</v>
      </c>
      <c r="C383" s="11">
        <v>0</v>
      </c>
      <c r="D383" s="11">
        <v>2</v>
      </c>
      <c r="E383" s="12">
        <f t="shared" si="21"/>
        <v>0</v>
      </c>
    </row>
    <row r="384" spans="1:5" x14ac:dyDescent="0.15">
      <c r="A384" s="10">
        <v>36</v>
      </c>
      <c r="B384" s="11">
        <v>1</v>
      </c>
      <c r="C384" s="11">
        <v>0</v>
      </c>
      <c r="D384" s="11">
        <v>1</v>
      </c>
      <c r="E384" s="12">
        <f t="shared" si="21"/>
        <v>0</v>
      </c>
    </row>
    <row r="385" spans="1:5" x14ac:dyDescent="0.15">
      <c r="A385" s="10">
        <v>37</v>
      </c>
      <c r="B385" s="11">
        <v>1</v>
      </c>
      <c r="C385" s="11">
        <v>0</v>
      </c>
      <c r="D385" s="11">
        <v>1</v>
      </c>
      <c r="E385" s="12">
        <f t="shared" si="21"/>
        <v>0</v>
      </c>
    </row>
    <row r="386" spans="1:5" x14ac:dyDescent="0.15">
      <c r="A386" s="10">
        <v>39</v>
      </c>
      <c r="B386" s="11">
        <v>1</v>
      </c>
      <c r="C386" s="11">
        <v>0</v>
      </c>
      <c r="D386" s="11">
        <v>1</v>
      </c>
      <c r="E386" s="12">
        <f t="shared" si="21"/>
        <v>0</v>
      </c>
    </row>
    <row r="387" spans="1:5" x14ac:dyDescent="0.15">
      <c r="A387" s="10" t="s">
        <v>3</v>
      </c>
      <c r="B387" s="11">
        <v>1676</v>
      </c>
      <c r="C387" s="11">
        <v>105</v>
      </c>
      <c r="D387" s="11">
        <v>1781</v>
      </c>
      <c r="E387" s="12">
        <f t="shared" si="21"/>
        <v>5.8955642897248736E-2</v>
      </c>
    </row>
  </sheetData>
  <mergeCells count="63">
    <mergeCell ref="A353:D353"/>
    <mergeCell ref="A354:A355"/>
    <mergeCell ref="B354:D354"/>
    <mergeCell ref="A286:D286"/>
    <mergeCell ref="A287:A288"/>
    <mergeCell ref="B287:D287"/>
    <mergeCell ref="A292:D292"/>
    <mergeCell ref="A293:A294"/>
    <mergeCell ref="B293:D293"/>
    <mergeCell ref="A274:D274"/>
    <mergeCell ref="A275:A276"/>
    <mergeCell ref="B275:D275"/>
    <mergeCell ref="A280:D280"/>
    <mergeCell ref="A281:A282"/>
    <mergeCell ref="B281:D281"/>
    <mergeCell ref="A231:D231"/>
    <mergeCell ref="A232:A233"/>
    <mergeCell ref="B232:D232"/>
    <mergeCell ref="A238:D238"/>
    <mergeCell ref="A239:A240"/>
    <mergeCell ref="B239:D239"/>
    <mergeCell ref="A127:D127"/>
    <mergeCell ref="A128:A129"/>
    <mergeCell ref="B128:D128"/>
    <mergeCell ref="A212:D212"/>
    <mergeCell ref="A213:A214"/>
    <mergeCell ref="B213:D213"/>
    <mergeCell ref="A113:D113"/>
    <mergeCell ref="A114:A115"/>
    <mergeCell ref="B114:D114"/>
    <mergeCell ref="A120:D120"/>
    <mergeCell ref="A121:A122"/>
    <mergeCell ref="B121:D121"/>
    <mergeCell ref="A90:D90"/>
    <mergeCell ref="A91:A92"/>
    <mergeCell ref="B91:D91"/>
    <mergeCell ref="A100:D100"/>
    <mergeCell ref="A101:A102"/>
    <mergeCell ref="B101:D101"/>
    <mergeCell ref="A68:D68"/>
    <mergeCell ref="A69:A70"/>
    <mergeCell ref="B69:D69"/>
    <mergeCell ref="A79:D79"/>
    <mergeCell ref="A80:A81"/>
    <mergeCell ref="B80:D80"/>
    <mergeCell ref="A40:D40"/>
    <mergeCell ref="A41:A42"/>
    <mergeCell ref="B41:D41"/>
    <mergeCell ref="A54:D54"/>
    <mergeCell ref="A55:A56"/>
    <mergeCell ref="B55:D55"/>
    <mergeCell ref="A22:D22"/>
    <mergeCell ref="A23:A24"/>
    <mergeCell ref="B23:D23"/>
    <mergeCell ref="A30:D30"/>
    <mergeCell ref="A31:A32"/>
    <mergeCell ref="B31:D31"/>
    <mergeCell ref="A5:D5"/>
    <mergeCell ref="A6:A7"/>
    <mergeCell ref="B6:D6"/>
    <mergeCell ref="A12:D12"/>
    <mergeCell ref="A13:A14"/>
    <mergeCell ref="B13:D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O97"/>
  <sheetViews>
    <sheetView zoomScale="70" zoomScaleNormal="70" workbookViewId="0">
      <selection activeCell="E22" sqref="E22"/>
    </sheetView>
  </sheetViews>
  <sheetFormatPr defaultColWidth="8.75" defaultRowHeight="13.5" x14ac:dyDescent="0.15"/>
  <cols>
    <col min="1" max="1" width="57.875" style="8" customWidth="1"/>
    <col min="2" max="5" width="8.75" style="8"/>
    <col min="6" max="8" width="8.875" style="8" customWidth="1"/>
    <col min="9" max="11" width="8.75" style="8"/>
    <col min="12" max="12" width="14.5" style="8" bestFit="1" customWidth="1"/>
    <col min="13" max="16384" width="8.75" style="8"/>
  </cols>
  <sheetData>
    <row r="2" spans="1:15" x14ac:dyDescent="0.15">
      <c r="N2" s="17" t="s">
        <v>226</v>
      </c>
      <c r="O2" s="17">
        <f>(LN(10)-LN(5))/35</f>
        <v>1.980420515885559E-2</v>
      </c>
    </row>
    <row r="3" spans="1:15" ht="14.25" thickBot="1" x14ac:dyDescent="0.2">
      <c r="N3" s="17" t="s">
        <v>227</v>
      </c>
      <c r="O3" s="17">
        <f>LN(5)-110*O2</f>
        <v>-0.56902465504001465</v>
      </c>
    </row>
    <row r="4" spans="1:15" x14ac:dyDescent="0.15">
      <c r="A4" s="74" t="s">
        <v>181</v>
      </c>
      <c r="B4" s="75"/>
      <c r="C4" s="75"/>
      <c r="D4" s="75"/>
    </row>
    <row r="5" spans="1:15" x14ac:dyDescent="0.15">
      <c r="A5" s="72" t="s">
        <v>182</v>
      </c>
      <c r="B5" s="73" t="s">
        <v>2</v>
      </c>
      <c r="C5" s="73"/>
      <c r="D5" s="73"/>
    </row>
    <row r="6" spans="1:15" x14ac:dyDescent="0.15">
      <c r="A6" s="72"/>
      <c r="B6" s="9">
        <v>0</v>
      </c>
      <c r="C6" s="9">
        <v>1</v>
      </c>
      <c r="D6" s="9" t="s">
        <v>3</v>
      </c>
      <c r="E6" s="8" t="s">
        <v>448</v>
      </c>
      <c r="F6" s="8" t="s">
        <v>449</v>
      </c>
      <c r="G6" s="8" t="s">
        <v>220</v>
      </c>
      <c r="H6" s="13" t="s">
        <v>221</v>
      </c>
      <c r="I6" s="14" t="s">
        <v>222</v>
      </c>
      <c r="J6" s="13" t="s">
        <v>223</v>
      </c>
      <c r="K6" s="13" t="s">
        <v>224</v>
      </c>
      <c r="L6" s="13" t="s">
        <v>225</v>
      </c>
    </row>
    <row r="7" spans="1:15" x14ac:dyDescent="0.15">
      <c r="A7" s="10" t="s">
        <v>183</v>
      </c>
      <c r="B7" s="11">
        <v>461</v>
      </c>
      <c r="C7" s="11">
        <v>19</v>
      </c>
      <c r="D7" s="11">
        <v>480</v>
      </c>
      <c r="E7" s="12">
        <f>C7/D7</f>
        <v>3.9583333333333331E-2</v>
      </c>
      <c r="F7" s="12">
        <f>B7/$B$9</f>
        <v>0.27505966587112174</v>
      </c>
      <c r="G7" s="12">
        <f>C7/$C$9</f>
        <v>0.18095238095238095</v>
      </c>
      <c r="H7" s="15">
        <f>F7/G7</f>
        <v>1.5200665745509359</v>
      </c>
      <c r="I7" s="16">
        <f>LN(H7)</f>
        <v>0.41875413294570313</v>
      </c>
      <c r="J7" s="8">
        <f>ABS((F7-G7)*I7)</f>
        <v>3.9407814500021544E-2</v>
      </c>
      <c r="K7" s="8">
        <f>(I7-$O$3)/$O$2</f>
        <v>49.877224562280681</v>
      </c>
      <c r="L7" s="8">
        <f>FLOOR(K7,1)</f>
        <v>49</v>
      </c>
    </row>
    <row r="8" spans="1:15" x14ac:dyDescent="0.15">
      <c r="A8" s="10" t="s">
        <v>184</v>
      </c>
      <c r="B8" s="11">
        <v>1215</v>
      </c>
      <c r="C8" s="11">
        <v>86</v>
      </c>
      <c r="D8" s="11">
        <v>1301</v>
      </c>
      <c r="E8" s="12">
        <f>C8/D8</f>
        <v>6.610299769408147E-2</v>
      </c>
      <c r="F8" s="12">
        <f>B8/$B$9</f>
        <v>0.72494033412887826</v>
      </c>
      <c r="G8" s="12">
        <f t="shared" ref="G8:G9" si="0">C8/$C$9</f>
        <v>0.81904761904761902</v>
      </c>
      <c r="H8" s="15">
        <f>F8/G8</f>
        <v>0.88510157073874673</v>
      </c>
      <c r="I8" s="16">
        <f>LN(H8)</f>
        <v>-0.12205287136336389</v>
      </c>
      <c r="J8" s="8">
        <f>ABS((F8-G8)*I8)</f>
        <v>1.1486064340542501E-2</v>
      </c>
      <c r="K8" s="8">
        <f>(I8-$O$3)/$O$2</f>
        <v>22.569539150465939</v>
      </c>
      <c r="L8" s="8">
        <f>FLOOR(K8,1)</f>
        <v>22</v>
      </c>
    </row>
    <row r="9" spans="1:15" x14ac:dyDescent="0.15">
      <c r="A9" s="10" t="s">
        <v>3</v>
      </c>
      <c r="B9" s="11">
        <v>1676</v>
      </c>
      <c r="C9" s="11">
        <v>105</v>
      </c>
      <c r="D9" s="11">
        <v>1781</v>
      </c>
      <c r="E9" s="12">
        <f>C9/D9</f>
        <v>5.8955642897248736E-2</v>
      </c>
      <c r="F9" s="12">
        <f>B9/$B$9</f>
        <v>1</v>
      </c>
      <c r="G9" s="12">
        <f t="shared" si="0"/>
        <v>1</v>
      </c>
      <c r="I9" s="16"/>
    </row>
    <row r="10" spans="1:15" ht="14.25" thickBot="1" x14ac:dyDescent="0.2">
      <c r="E10" s="12"/>
    </row>
    <row r="11" spans="1:15" x14ac:dyDescent="0.15">
      <c r="A11" s="74" t="s">
        <v>185</v>
      </c>
      <c r="B11" s="75"/>
      <c r="C11" s="75"/>
      <c r="D11" s="75"/>
      <c r="E11" s="12"/>
    </row>
    <row r="12" spans="1:15" x14ac:dyDescent="0.15">
      <c r="A12" s="72" t="s">
        <v>186</v>
      </c>
      <c r="B12" s="73" t="s">
        <v>2</v>
      </c>
      <c r="C12" s="73"/>
      <c r="D12" s="73"/>
      <c r="E12" s="12"/>
    </row>
    <row r="13" spans="1:15" x14ac:dyDescent="0.15">
      <c r="A13" s="72"/>
      <c r="B13" s="9">
        <v>0</v>
      </c>
      <c r="C13" s="9">
        <v>1</v>
      </c>
      <c r="D13" s="9" t="s">
        <v>3</v>
      </c>
      <c r="E13" s="8" t="s">
        <v>448</v>
      </c>
      <c r="F13" s="8" t="s">
        <v>449</v>
      </c>
      <c r="G13" s="8" t="s">
        <v>220</v>
      </c>
      <c r="H13" s="13" t="s">
        <v>221</v>
      </c>
      <c r="I13" s="14" t="s">
        <v>222</v>
      </c>
      <c r="J13" s="13" t="s">
        <v>223</v>
      </c>
      <c r="K13" s="13" t="s">
        <v>224</v>
      </c>
      <c r="L13" s="13" t="s">
        <v>225</v>
      </c>
    </row>
    <row r="14" spans="1:15" x14ac:dyDescent="0.15">
      <c r="A14" s="10" t="s">
        <v>187</v>
      </c>
      <c r="B14" s="11">
        <v>220</v>
      </c>
      <c r="C14" s="11">
        <v>4</v>
      </c>
      <c r="D14" s="11">
        <v>224</v>
      </c>
      <c r="E14" s="12">
        <f>C14/D14</f>
        <v>1.7857142857142856E-2</v>
      </c>
      <c r="F14" s="12">
        <f>B14/$B$9</f>
        <v>0.13126491646778043</v>
      </c>
      <c r="G14" s="12">
        <f>C14/$C$9</f>
        <v>3.8095238095238099E-2</v>
      </c>
      <c r="H14" s="15">
        <f>F14/G14</f>
        <v>3.4457040572792361</v>
      </c>
      <c r="I14" s="16">
        <f>LN(H14)</f>
        <v>1.2371282543479658</v>
      </c>
      <c r="J14" s="8">
        <f>ABS((F14-G14)*I14)</f>
        <v>0.11526284156318473</v>
      </c>
      <c r="K14" s="8">
        <f>(I14-$O$3)/$O$2</f>
        <v>91.200474591142395</v>
      </c>
      <c r="L14" s="8">
        <f>FLOOR(K14,1)</f>
        <v>91</v>
      </c>
    </row>
    <row r="15" spans="1:15" x14ac:dyDescent="0.15">
      <c r="A15" s="10" t="s">
        <v>188</v>
      </c>
      <c r="B15" s="11">
        <v>1456</v>
      </c>
      <c r="C15" s="11">
        <v>101</v>
      </c>
      <c r="D15" s="11">
        <v>1557</v>
      </c>
      <c r="E15" s="12">
        <f>C15/D15</f>
        <v>6.4868336544637126E-2</v>
      </c>
      <c r="F15" s="12">
        <f>B15/$B$9</f>
        <v>0.86873508353221962</v>
      </c>
      <c r="G15" s="12">
        <f t="shared" ref="G15" si="1">C15/$C$9</f>
        <v>0.96190476190476193</v>
      </c>
      <c r="H15" s="15">
        <f>F15/G15</f>
        <v>0.90314043337507977</v>
      </c>
      <c r="I15" s="16">
        <f>LN(H15)</f>
        <v>-0.10187721896913314</v>
      </c>
      <c r="J15" s="8">
        <f>ABS((F15-G15)*I15)</f>
        <v>9.4918677248432004E-3</v>
      </c>
      <c r="K15" s="8">
        <f>(I15-$O$3)/$O$2</f>
        <v>23.588295128420906</v>
      </c>
      <c r="L15" s="8">
        <f>FLOOR(K15,1)</f>
        <v>23</v>
      </c>
    </row>
    <row r="16" spans="1:15" x14ac:dyDescent="0.15">
      <c r="A16" s="10" t="s">
        <v>3</v>
      </c>
      <c r="B16" s="11">
        <v>1676</v>
      </c>
      <c r="C16" s="11">
        <v>105</v>
      </c>
      <c r="D16" s="11">
        <v>1781</v>
      </c>
      <c r="E16" s="12">
        <f t="shared" ref="E16:E67" si="2">C16/D16</f>
        <v>5.8955642897248736E-2</v>
      </c>
    </row>
    <row r="17" spans="1:12" ht="14.25" thickBot="1" x14ac:dyDescent="0.2">
      <c r="E17" s="12"/>
    </row>
    <row r="18" spans="1:12" x14ac:dyDescent="0.15">
      <c r="A18" s="70" t="s">
        <v>189</v>
      </c>
      <c r="B18" s="71"/>
      <c r="C18" s="71"/>
      <c r="D18" s="71"/>
      <c r="E18" s="12"/>
    </row>
    <row r="19" spans="1:12" x14ac:dyDescent="0.15">
      <c r="A19" s="72" t="s">
        <v>190</v>
      </c>
      <c r="B19" s="73" t="s">
        <v>2</v>
      </c>
      <c r="C19" s="73"/>
      <c r="D19" s="73"/>
      <c r="E19" s="12"/>
    </row>
    <row r="20" spans="1:12" x14ac:dyDescent="0.15">
      <c r="A20" s="72"/>
      <c r="B20" s="9">
        <v>0</v>
      </c>
      <c r="C20" s="9">
        <v>1</v>
      </c>
      <c r="D20" s="9" t="s">
        <v>3</v>
      </c>
      <c r="E20" s="8" t="s">
        <v>448</v>
      </c>
      <c r="F20" s="8" t="s">
        <v>449</v>
      </c>
      <c r="G20" s="8" t="s">
        <v>220</v>
      </c>
      <c r="H20" s="13" t="s">
        <v>221</v>
      </c>
      <c r="I20" s="14" t="s">
        <v>222</v>
      </c>
      <c r="J20" s="13" t="s">
        <v>223</v>
      </c>
      <c r="K20" s="13" t="s">
        <v>224</v>
      </c>
      <c r="L20" s="13" t="s">
        <v>225</v>
      </c>
    </row>
    <row r="21" spans="1:12" x14ac:dyDescent="0.15">
      <c r="A21" s="10" t="s">
        <v>191</v>
      </c>
      <c r="B21" s="11">
        <v>689</v>
      </c>
      <c r="C21" s="11">
        <v>32</v>
      </c>
      <c r="D21" s="11">
        <v>721</v>
      </c>
      <c r="E21" s="12">
        <f>C21/D21</f>
        <v>4.4382801664355064E-2</v>
      </c>
      <c r="F21" s="12">
        <f>B21/$B$9</f>
        <v>0.41109785202863963</v>
      </c>
      <c r="G21" s="12">
        <f>C21/$C$9</f>
        <v>0.30476190476190479</v>
      </c>
      <c r="H21" s="15">
        <f>F21/G21</f>
        <v>1.3489148269689737</v>
      </c>
      <c r="I21" s="16">
        <f>LN(H21)</f>
        <v>0.29930043732942702</v>
      </c>
      <c r="J21" s="8">
        <f>ABS((F21-G21)*I21)</f>
        <v>3.1826395520772627E-2</v>
      </c>
      <c r="K21" s="8">
        <f>(I21-$O$3)/$O$2</f>
        <v>43.84549066242954</v>
      </c>
      <c r="L21" s="8">
        <f>FLOOR(K21,1)</f>
        <v>43</v>
      </c>
    </row>
    <row r="22" spans="1:12" x14ac:dyDescent="0.15">
      <c r="A22" s="10" t="s">
        <v>192</v>
      </c>
      <c r="B22" s="11">
        <v>987</v>
      </c>
      <c r="C22" s="11">
        <v>73</v>
      </c>
      <c r="D22" s="11">
        <v>1060</v>
      </c>
      <c r="E22" s="12">
        <f>C22/D22</f>
        <v>6.8867924528301885E-2</v>
      </c>
      <c r="F22" s="12">
        <f>B22/$B$9</f>
        <v>0.58890214797136042</v>
      </c>
      <c r="G22" s="12">
        <f t="shared" ref="G22" si="3">C22/$C$9</f>
        <v>0.69523809523809521</v>
      </c>
      <c r="H22" s="15">
        <f>F22/G22</f>
        <v>0.84705103475332666</v>
      </c>
      <c r="I22" s="16">
        <f>LN(H22)</f>
        <v>-0.16599433259941443</v>
      </c>
      <c r="J22" s="8">
        <f>ABS((F22-G22)*I22)</f>
        <v>1.7651164597868169E-2</v>
      </c>
      <c r="K22" s="8">
        <f>(I22-$O$3)/$O$2</f>
        <v>20.350744662952675</v>
      </c>
      <c r="L22" s="8">
        <f>FLOOR(K22,1)</f>
        <v>20</v>
      </c>
    </row>
    <row r="23" spans="1:12" x14ac:dyDescent="0.15">
      <c r="A23" s="10" t="s">
        <v>3</v>
      </c>
      <c r="B23" s="11">
        <v>1676</v>
      </c>
      <c r="C23" s="11">
        <v>105</v>
      </c>
      <c r="D23" s="11">
        <v>1781</v>
      </c>
      <c r="E23" s="12">
        <f t="shared" si="2"/>
        <v>5.8955642897248736E-2</v>
      </c>
    </row>
    <row r="24" spans="1:12" ht="14.25" thickBot="1" x14ac:dyDescent="0.2">
      <c r="E24" s="12"/>
    </row>
    <row r="25" spans="1:12" x14ac:dyDescent="0.15">
      <c r="A25" s="74" t="s">
        <v>193</v>
      </c>
      <c r="B25" s="75"/>
      <c r="C25" s="75"/>
      <c r="D25" s="75"/>
      <c r="E25" s="12"/>
    </row>
    <row r="26" spans="1:12" x14ac:dyDescent="0.15">
      <c r="A26" s="72" t="s">
        <v>194</v>
      </c>
      <c r="B26" s="73" t="s">
        <v>2</v>
      </c>
      <c r="C26" s="73"/>
      <c r="D26" s="73"/>
      <c r="E26" s="12"/>
    </row>
    <row r="27" spans="1:12" x14ac:dyDescent="0.15">
      <c r="A27" s="72"/>
      <c r="B27" s="9">
        <v>0</v>
      </c>
      <c r="C27" s="9">
        <v>1</v>
      </c>
      <c r="D27" s="9" t="s">
        <v>3</v>
      </c>
      <c r="E27" s="8" t="s">
        <v>448</v>
      </c>
      <c r="F27" s="8" t="s">
        <v>449</v>
      </c>
      <c r="G27" s="8" t="s">
        <v>220</v>
      </c>
      <c r="H27" s="13" t="s">
        <v>221</v>
      </c>
      <c r="I27" s="14" t="s">
        <v>222</v>
      </c>
      <c r="J27" s="13" t="s">
        <v>223</v>
      </c>
      <c r="K27" s="13" t="s">
        <v>224</v>
      </c>
      <c r="L27" s="13" t="s">
        <v>225</v>
      </c>
    </row>
    <row r="28" spans="1:12" x14ac:dyDescent="0.15">
      <c r="A28" s="10" t="s">
        <v>195</v>
      </c>
      <c r="B28" s="11">
        <v>107</v>
      </c>
      <c r="C28" s="11">
        <v>5</v>
      </c>
      <c r="D28" s="11">
        <v>112</v>
      </c>
      <c r="E28" s="12">
        <f>C28/D28</f>
        <v>4.4642857142857144E-2</v>
      </c>
      <c r="F28" s="12">
        <f>B28/$B$9</f>
        <v>6.3842482100238657E-2</v>
      </c>
      <c r="G28" s="12">
        <f>C28/$C$9</f>
        <v>4.7619047619047616E-2</v>
      </c>
      <c r="H28" s="15">
        <f>F28/G28</f>
        <v>1.3406921241050118</v>
      </c>
      <c r="I28" s="16">
        <f>LN(H28)</f>
        <v>0.29318599114330074</v>
      </c>
      <c r="J28" s="8">
        <f>ABS((F28-G28)*I28)</f>
        <v>4.7564837181163959E-3</v>
      </c>
      <c r="K28" s="8">
        <f>(I28-$O$3)/$O$2</f>
        <v>43.536745820761801</v>
      </c>
      <c r="L28" s="8">
        <f>FLOOR(K28,1)</f>
        <v>43</v>
      </c>
    </row>
    <row r="29" spans="1:12" x14ac:dyDescent="0.15">
      <c r="A29" s="10" t="s">
        <v>196</v>
      </c>
      <c r="B29" s="11">
        <v>39</v>
      </c>
      <c r="C29" s="11">
        <v>4</v>
      </c>
      <c r="D29" s="11">
        <v>43</v>
      </c>
      <c r="E29" s="12">
        <f>C29/D29</f>
        <v>9.3023255813953487E-2</v>
      </c>
      <c r="F29" s="12">
        <f>B29/$B$9</f>
        <v>2.3269689737470168E-2</v>
      </c>
      <c r="G29" s="12">
        <f t="shared" ref="G29" si="4">C29/$C$9</f>
        <v>3.8095238095238099E-2</v>
      </c>
      <c r="H29" s="15">
        <f>F29/G29</f>
        <v>0.61082935560859186</v>
      </c>
      <c r="I29" s="16">
        <f>LN(H29)</f>
        <v>-0.4929376458747492</v>
      </c>
      <c r="J29" s="8">
        <f>ABS((F29-G29)*I29)</f>
        <v>7.3080709062803778E-3</v>
      </c>
      <c r="K29" s="8">
        <f>(I29-$O$3)/$O$2</f>
        <v>3.8419622779580531</v>
      </c>
      <c r="L29" s="8">
        <f>FLOOR(K29,1)</f>
        <v>3</v>
      </c>
    </row>
    <row r="30" spans="1:12" x14ac:dyDescent="0.15">
      <c r="A30" s="10" t="s">
        <v>197</v>
      </c>
      <c r="B30" s="11">
        <v>1530</v>
      </c>
      <c r="C30" s="11">
        <v>96</v>
      </c>
      <c r="D30" s="11">
        <v>1626</v>
      </c>
      <c r="E30" s="12">
        <f>C30/D30</f>
        <v>5.9040590405904057E-2</v>
      </c>
      <c r="F30" s="12">
        <f>B30/$B$9</f>
        <v>0.91288782816229119</v>
      </c>
      <c r="G30" s="12">
        <f t="shared" ref="G30" si="5">C30/$C$9</f>
        <v>0.91428571428571426</v>
      </c>
      <c r="H30" s="15">
        <f>F30/G30</f>
        <v>0.99847106205250602</v>
      </c>
      <c r="I30" s="16">
        <f>LN(H30)</f>
        <v>-1.5301079658600169E-3</v>
      </c>
      <c r="J30" s="8">
        <f>ABS((F30-G30)*I30)</f>
        <v>2.1389166928148097E-6</v>
      </c>
      <c r="K30" s="8">
        <f>(I30-$O$3)/$O$2</f>
        <v>28.655254907839378</v>
      </c>
      <c r="L30" s="8">
        <f>FLOOR(K30,1)</f>
        <v>28</v>
      </c>
    </row>
    <row r="31" spans="1:12" x14ac:dyDescent="0.15">
      <c r="A31" s="10" t="s">
        <v>3</v>
      </c>
      <c r="B31" s="11">
        <v>1676</v>
      </c>
      <c r="C31" s="11">
        <v>105</v>
      </c>
      <c r="D31" s="11">
        <v>1781</v>
      </c>
      <c r="E31" s="12">
        <f t="shared" si="2"/>
        <v>5.8955642897248736E-2</v>
      </c>
    </row>
    <row r="32" spans="1:12" ht="14.25" thickBot="1" x14ac:dyDescent="0.2">
      <c r="E32" s="12"/>
    </row>
    <row r="33" spans="1:12" x14ac:dyDescent="0.15">
      <c r="A33" s="70" t="s">
        <v>198</v>
      </c>
      <c r="B33" s="71"/>
      <c r="C33" s="71"/>
      <c r="D33" s="71"/>
      <c r="E33" s="12"/>
    </row>
    <row r="34" spans="1:12" x14ac:dyDescent="0.15">
      <c r="A34" s="72" t="s">
        <v>199</v>
      </c>
      <c r="B34" s="73" t="s">
        <v>2</v>
      </c>
      <c r="C34" s="73"/>
      <c r="D34" s="73"/>
      <c r="E34" s="12"/>
    </row>
    <row r="35" spans="1:12" x14ac:dyDescent="0.15">
      <c r="A35" s="72"/>
      <c r="B35" s="9">
        <v>0</v>
      </c>
      <c r="C35" s="9">
        <v>1</v>
      </c>
      <c r="D35" s="9" t="s">
        <v>3</v>
      </c>
      <c r="E35" s="8" t="s">
        <v>448</v>
      </c>
      <c r="F35" s="8" t="s">
        <v>449</v>
      </c>
      <c r="G35" s="8" t="s">
        <v>220</v>
      </c>
      <c r="H35" s="13" t="s">
        <v>221</v>
      </c>
      <c r="I35" s="14" t="s">
        <v>222</v>
      </c>
      <c r="J35" s="13" t="s">
        <v>223</v>
      </c>
      <c r="K35" s="13" t="s">
        <v>224</v>
      </c>
      <c r="L35" s="13" t="s">
        <v>225</v>
      </c>
    </row>
    <row r="36" spans="1:12" x14ac:dyDescent="0.15">
      <c r="A36" s="10" t="s">
        <v>200</v>
      </c>
      <c r="B36" s="11">
        <v>1546</v>
      </c>
      <c r="C36" s="11">
        <v>95</v>
      </c>
      <c r="D36" s="11">
        <v>1641</v>
      </c>
      <c r="E36" s="12">
        <f>C36/D36</f>
        <v>5.7891529555149299E-2</v>
      </c>
      <c r="F36" s="12">
        <f>B36/$B$9</f>
        <v>0.92243436754176611</v>
      </c>
      <c r="G36" s="12">
        <f>C36/$C$9</f>
        <v>0.90476190476190477</v>
      </c>
      <c r="H36" s="15">
        <f>F36/G36</f>
        <v>1.0195327220198467</v>
      </c>
      <c r="I36" s="16">
        <f>LN(H36)</f>
        <v>1.9344406662321387E-2</v>
      </c>
      <c r="J36" s="8">
        <f>ABS((F36-G36)*I36)</f>
        <v>3.4186330673837648E-4</v>
      </c>
      <c r="K36" s="8">
        <f>(I36-$O$3)/$O$2</f>
        <v>29.709299463565831</v>
      </c>
      <c r="L36" s="8">
        <f>FLOOR(K36,1)</f>
        <v>29</v>
      </c>
    </row>
    <row r="37" spans="1:12" x14ac:dyDescent="0.15">
      <c r="A37" s="10" t="s">
        <v>201</v>
      </c>
      <c r="B37" s="11">
        <v>130</v>
      </c>
      <c r="C37" s="11">
        <v>10</v>
      </c>
      <c r="D37" s="11">
        <v>140</v>
      </c>
      <c r="E37" s="12">
        <f>C37/D37</f>
        <v>7.1428571428571425E-2</v>
      </c>
      <c r="F37" s="12">
        <f>B37/$B$9</f>
        <v>7.7565632458233891E-2</v>
      </c>
      <c r="G37" s="12">
        <f t="shared" ref="G37" si="6">C37/$C$9</f>
        <v>9.5238095238095233E-2</v>
      </c>
      <c r="H37" s="15">
        <f>F37/G37</f>
        <v>0.81443914081145585</v>
      </c>
      <c r="I37" s="16">
        <f>LN(H37)</f>
        <v>-0.20525557342296824</v>
      </c>
      <c r="J37" s="8">
        <f>ABS((F37-G37)*I37)</f>
        <v>3.6273714816765033E-3</v>
      </c>
      <c r="K37" s="8">
        <f>(I37-$O$3)/$O$2</f>
        <v>18.368274752717582</v>
      </c>
      <c r="L37" s="8">
        <f>FLOOR(K37,1)</f>
        <v>18</v>
      </c>
    </row>
    <row r="38" spans="1:12" x14ac:dyDescent="0.15">
      <c r="A38" s="10" t="s">
        <v>3</v>
      </c>
      <c r="B38" s="11">
        <v>1676</v>
      </c>
      <c r="C38" s="11">
        <v>105</v>
      </c>
      <c r="D38" s="11">
        <v>1781</v>
      </c>
      <c r="E38" s="12">
        <f t="shared" si="2"/>
        <v>5.8955642897248736E-2</v>
      </c>
    </row>
    <row r="39" spans="1:12" ht="14.25" thickBot="1" x14ac:dyDescent="0.2">
      <c r="E39" s="12"/>
    </row>
    <row r="40" spans="1:12" x14ac:dyDescent="0.15">
      <c r="A40" s="70" t="s">
        <v>67</v>
      </c>
      <c r="B40" s="71"/>
      <c r="C40" s="71"/>
      <c r="D40" s="71"/>
      <c r="E40" s="12"/>
    </row>
    <row r="41" spans="1:12" x14ac:dyDescent="0.15">
      <c r="A41" s="72" t="s">
        <v>68</v>
      </c>
      <c r="B41" s="73" t="s">
        <v>2</v>
      </c>
      <c r="C41" s="73"/>
      <c r="D41" s="73"/>
      <c r="E41" s="12"/>
    </row>
    <row r="42" spans="1:12" x14ac:dyDescent="0.15">
      <c r="A42" s="72"/>
      <c r="B42" s="9">
        <v>0</v>
      </c>
      <c r="C42" s="9">
        <v>1</v>
      </c>
      <c r="D42" s="9" t="s">
        <v>3</v>
      </c>
      <c r="E42" s="8" t="s">
        <v>448</v>
      </c>
      <c r="F42" s="8" t="s">
        <v>449</v>
      </c>
      <c r="G42" s="8" t="s">
        <v>220</v>
      </c>
      <c r="H42" s="13" t="s">
        <v>221</v>
      </c>
      <c r="I42" s="14" t="s">
        <v>222</v>
      </c>
      <c r="J42" s="13" t="s">
        <v>223</v>
      </c>
      <c r="K42" s="13" t="s">
        <v>224</v>
      </c>
      <c r="L42" s="13" t="s">
        <v>225</v>
      </c>
    </row>
    <row r="43" spans="1:12" x14ac:dyDescent="0.15">
      <c r="A43" s="10" t="s">
        <v>15</v>
      </c>
      <c r="B43" s="11">
        <v>1226</v>
      </c>
      <c r="C43" s="11">
        <v>80</v>
      </c>
      <c r="D43" s="11">
        <v>1306</v>
      </c>
      <c r="E43" s="12">
        <f>C43/D43</f>
        <v>6.1255742725880552E-2</v>
      </c>
      <c r="F43" s="12">
        <f>B43/$B$9</f>
        <v>0.73150357995226734</v>
      </c>
      <c r="G43" s="12">
        <f>C43/$C$9</f>
        <v>0.76190476190476186</v>
      </c>
      <c r="H43" s="15">
        <f>F43/G43</f>
        <v>0.96009844868735095</v>
      </c>
      <c r="I43" s="16">
        <f>LN(H43)</f>
        <v>-4.0719449062229768E-2</v>
      </c>
      <c r="J43" s="8">
        <f>ABS((F43-G43)*I43)</f>
        <v>1.2379193799461799E-3</v>
      </c>
      <c r="K43" s="8">
        <f>(I43-$O$3)/$O$2</f>
        <v>26.676415525899024</v>
      </c>
      <c r="L43" s="8">
        <f>FLOOR(K43,1)</f>
        <v>26</v>
      </c>
    </row>
    <row r="44" spans="1:12" x14ac:dyDescent="0.15">
      <c r="A44" s="10" t="s">
        <v>16</v>
      </c>
      <c r="B44" s="11">
        <v>450</v>
      </c>
      <c r="C44" s="11">
        <v>25</v>
      </c>
      <c r="D44" s="11">
        <v>475</v>
      </c>
      <c r="E44" s="12">
        <f>C44/D44</f>
        <v>5.2631578947368418E-2</v>
      </c>
      <c r="F44" s="12">
        <f>B44/$B$9</f>
        <v>0.26849642004773272</v>
      </c>
      <c r="G44" s="12">
        <f t="shared" ref="G44" si="7">C44/$C$9</f>
        <v>0.23809523809523808</v>
      </c>
      <c r="H44" s="15">
        <f>F44/G44</f>
        <v>1.1276849642004776</v>
      </c>
      <c r="I44" s="16">
        <f>LN(H44)</f>
        <v>0.12016682701165994</v>
      </c>
      <c r="J44" s="8">
        <f>ABS((F44-G44)*I44)</f>
        <v>3.6532135726354215E-3</v>
      </c>
      <c r="K44" s="8">
        <f>(I44-$O$3)/$O$2</f>
        <v>34.800259668260288</v>
      </c>
      <c r="L44" s="8">
        <f>FLOOR(K44,1)</f>
        <v>34</v>
      </c>
    </row>
    <row r="45" spans="1:12" x14ac:dyDescent="0.15">
      <c r="A45" s="10" t="s">
        <v>3</v>
      </c>
      <c r="B45" s="11">
        <v>1676</v>
      </c>
      <c r="C45" s="11">
        <v>105</v>
      </c>
      <c r="D45" s="11">
        <v>1781</v>
      </c>
      <c r="E45" s="12">
        <f t="shared" si="2"/>
        <v>5.8955642897248736E-2</v>
      </c>
    </row>
    <row r="46" spans="1:12" ht="14.25" thickBot="1" x14ac:dyDescent="0.2">
      <c r="E46" s="12"/>
    </row>
    <row r="47" spans="1:12" x14ac:dyDescent="0.15">
      <c r="A47" s="70" t="s">
        <v>69</v>
      </c>
      <c r="B47" s="71"/>
      <c r="C47" s="71"/>
      <c r="D47" s="71"/>
      <c r="E47" s="12"/>
    </row>
    <row r="48" spans="1:12" x14ac:dyDescent="0.15">
      <c r="A48" s="72" t="s">
        <v>70</v>
      </c>
      <c r="B48" s="73" t="s">
        <v>2</v>
      </c>
      <c r="C48" s="73"/>
      <c r="D48" s="73"/>
      <c r="E48" s="12"/>
    </row>
    <row r="49" spans="1:12" x14ac:dyDescent="0.15">
      <c r="A49" s="72"/>
      <c r="B49" s="9">
        <v>0</v>
      </c>
      <c r="C49" s="9">
        <v>1</v>
      </c>
      <c r="D49" s="9" t="s">
        <v>3</v>
      </c>
      <c r="E49" s="8" t="s">
        <v>448</v>
      </c>
      <c r="F49" s="8" t="s">
        <v>449</v>
      </c>
      <c r="G49" s="8" t="s">
        <v>220</v>
      </c>
      <c r="H49" s="13" t="s">
        <v>221</v>
      </c>
      <c r="I49" s="14" t="s">
        <v>222</v>
      </c>
      <c r="J49" s="13" t="s">
        <v>223</v>
      </c>
      <c r="K49" s="13" t="s">
        <v>224</v>
      </c>
      <c r="L49" s="13" t="s">
        <v>225</v>
      </c>
    </row>
    <row r="50" spans="1:12" x14ac:dyDescent="0.15">
      <c r="A50" s="10" t="s">
        <v>15</v>
      </c>
      <c r="B50" s="11">
        <v>1281</v>
      </c>
      <c r="C50" s="11">
        <v>57</v>
      </c>
      <c r="D50" s="11">
        <v>1338</v>
      </c>
      <c r="E50" s="12">
        <f>C50/D50</f>
        <v>4.2600896860986545E-2</v>
      </c>
      <c r="F50" s="12">
        <f>B50/$B$9</f>
        <v>0.76431980906921237</v>
      </c>
      <c r="G50" s="12">
        <f>C50/$C$9</f>
        <v>0.54285714285714282</v>
      </c>
      <c r="H50" s="15">
        <f>F50/G50</f>
        <v>1.4079575430222335</v>
      </c>
      <c r="I50" s="16">
        <f>LN(H50)</f>
        <v>0.34214010317767923</v>
      </c>
      <c r="J50" s="8">
        <f>ABS((F50-G50)*I50)</f>
        <v>7.5771259467801416E-2</v>
      </c>
      <c r="K50" s="8">
        <f>(I50-$O$3)/$O$2</f>
        <v>46.008650733971017</v>
      </c>
      <c r="L50" s="8">
        <f>FLOOR(K50,1)</f>
        <v>46</v>
      </c>
    </row>
    <row r="51" spans="1:12" x14ac:dyDescent="0.15">
      <c r="A51" s="10" t="s">
        <v>16</v>
      </c>
      <c r="B51" s="11">
        <v>395</v>
      </c>
      <c r="C51" s="11">
        <v>48</v>
      </c>
      <c r="D51" s="11">
        <v>443</v>
      </c>
      <c r="E51" s="12">
        <f>C51/D51</f>
        <v>0.10835214446952596</v>
      </c>
      <c r="F51" s="12">
        <f>B51/$B$9</f>
        <v>0.2356801909307876</v>
      </c>
      <c r="G51" s="12">
        <f t="shared" ref="G51" si="8">C51/$C$9</f>
        <v>0.45714285714285713</v>
      </c>
      <c r="H51" s="15">
        <f>F51/G51</f>
        <v>0.51555041766109788</v>
      </c>
      <c r="I51" s="16">
        <f>LN(H51)</f>
        <v>-0.66252017689127396</v>
      </c>
      <c r="J51" s="8">
        <f>ABS((F51-G51)*I51)</f>
        <v>0.14672348479363348</v>
      </c>
      <c r="K51" s="8">
        <f>(I51-$O$3)/$O$2</f>
        <v>-4.7209934002048106</v>
      </c>
      <c r="L51" s="8">
        <f>FLOOR(K51,1)</f>
        <v>-5</v>
      </c>
    </row>
    <row r="52" spans="1:12" x14ac:dyDescent="0.15">
      <c r="A52" s="10" t="s">
        <v>3</v>
      </c>
      <c r="B52" s="11">
        <v>1676</v>
      </c>
      <c r="C52" s="11">
        <v>105</v>
      </c>
      <c r="D52" s="11">
        <v>1781</v>
      </c>
      <c r="E52" s="12">
        <f t="shared" si="2"/>
        <v>5.8955642897248736E-2</v>
      </c>
    </row>
    <row r="53" spans="1:12" ht="14.25" thickBot="1" x14ac:dyDescent="0.2">
      <c r="E53" s="12"/>
    </row>
    <row r="54" spans="1:12" x14ac:dyDescent="0.15">
      <c r="A54" s="74" t="s">
        <v>202</v>
      </c>
      <c r="B54" s="75"/>
      <c r="C54" s="75"/>
      <c r="D54" s="75"/>
      <c r="E54" s="12"/>
    </row>
    <row r="55" spans="1:12" x14ac:dyDescent="0.15">
      <c r="A55" s="72" t="s">
        <v>203</v>
      </c>
      <c r="B55" s="73" t="s">
        <v>2</v>
      </c>
      <c r="C55" s="73"/>
      <c r="D55" s="73"/>
      <c r="E55" s="12"/>
    </row>
    <row r="56" spans="1:12" ht="14.25" thickBot="1" x14ac:dyDescent="0.2">
      <c r="A56" s="72"/>
      <c r="B56" s="9">
        <v>0</v>
      </c>
      <c r="C56" s="9">
        <v>1</v>
      </c>
      <c r="D56" s="9" t="s">
        <v>3</v>
      </c>
      <c r="E56" s="8" t="s">
        <v>448</v>
      </c>
      <c r="F56" s="8" t="s">
        <v>449</v>
      </c>
      <c r="G56" s="8" t="s">
        <v>220</v>
      </c>
      <c r="H56" s="13" t="s">
        <v>221</v>
      </c>
      <c r="I56" s="14" t="s">
        <v>222</v>
      </c>
      <c r="J56" s="13" t="s">
        <v>223</v>
      </c>
      <c r="K56" s="13" t="s">
        <v>224</v>
      </c>
      <c r="L56" s="13" t="s">
        <v>225</v>
      </c>
    </row>
    <row r="57" spans="1:12" x14ac:dyDescent="0.15">
      <c r="A57" s="18" t="s">
        <v>213</v>
      </c>
      <c r="B57" s="19">
        <v>576</v>
      </c>
      <c r="C57" s="19">
        <v>39</v>
      </c>
      <c r="D57" s="19">
        <v>615</v>
      </c>
      <c r="E57" s="12">
        <f>C57/D57</f>
        <v>6.3414634146341464E-2</v>
      </c>
      <c r="F57" s="12">
        <f>B57/$B$9</f>
        <v>0.34367541766109783</v>
      </c>
      <c r="G57" s="12">
        <f>C57/$C$9</f>
        <v>0.37142857142857144</v>
      </c>
      <c r="H57" s="15">
        <f>F57/G57</f>
        <v>0.92527997062603262</v>
      </c>
      <c r="I57" s="16">
        <f>LN(H57)</f>
        <v>-7.7658916318260232E-2</v>
      </c>
      <c r="J57" s="8">
        <f>ABS((F57-G57)*I57)</f>
        <v>2.1552798459960423E-3</v>
      </c>
      <c r="K57" s="8">
        <f>(I57-$O$3)/$O$2</f>
        <v>24.811182008081591</v>
      </c>
      <c r="L57" s="8">
        <f>FLOOR(K57,1)</f>
        <v>24</v>
      </c>
    </row>
    <row r="58" spans="1:12" x14ac:dyDescent="0.15">
      <c r="A58" s="10" t="s">
        <v>214</v>
      </c>
      <c r="B58" s="11">
        <v>823</v>
      </c>
      <c r="C58" s="11">
        <v>42</v>
      </c>
      <c r="D58" s="11">
        <v>865</v>
      </c>
      <c r="E58" s="12">
        <f>C58/D58</f>
        <v>4.8554913294797684E-2</v>
      </c>
      <c r="F58" s="12">
        <f>B58/$B$9</f>
        <v>0.49105011933174225</v>
      </c>
      <c r="G58" s="12">
        <f t="shared" ref="G58" si="9">C58/$C$9</f>
        <v>0.4</v>
      </c>
      <c r="H58" s="15">
        <f>F58/G58</f>
        <v>1.2276252983293556</v>
      </c>
      <c r="I58" s="16">
        <f>LN(H58)</f>
        <v>0.20508165150919655</v>
      </c>
      <c r="J58" s="8">
        <f>ABS((F58-G58)*I58)</f>
        <v>1.867270884266312E-2</v>
      </c>
      <c r="K58" s="8">
        <f>(I58-$O$3)/$O$2</f>
        <v>39.087976535279637</v>
      </c>
      <c r="L58" s="8">
        <f>FLOOR(K58,1)</f>
        <v>39</v>
      </c>
    </row>
    <row r="59" spans="1:12" x14ac:dyDescent="0.15">
      <c r="A59" s="10" t="s">
        <v>215</v>
      </c>
      <c r="B59" s="11">
        <v>277</v>
      </c>
      <c r="C59" s="11">
        <v>24</v>
      </c>
      <c r="D59" s="11">
        <v>301</v>
      </c>
      <c r="E59" s="12">
        <f>C59/D59</f>
        <v>7.9734219269102985E-2</v>
      </c>
      <c r="F59" s="12">
        <f>B59/$B$9</f>
        <v>0.16527446300715989</v>
      </c>
      <c r="G59" s="12">
        <f t="shared" ref="G59" si="10">C59/$C$9</f>
        <v>0.22857142857142856</v>
      </c>
      <c r="H59" s="15">
        <f>F59/G59</f>
        <v>0.72307577565632453</v>
      </c>
      <c r="I59" s="16">
        <f>LN(H59)</f>
        <v>-0.3242412550451122</v>
      </c>
      <c r="J59" s="8">
        <f>ABS((F59-G59)*I59)</f>
        <v>2.0523487555105722E-2</v>
      </c>
      <c r="K59" s="8">
        <f>(I59-$O$3)/$O$2</f>
        <v>12.360172904260478</v>
      </c>
      <c r="L59" s="8">
        <f>FLOOR(K59,1)</f>
        <v>12</v>
      </c>
    </row>
    <row r="60" spans="1:12" x14ac:dyDescent="0.15">
      <c r="A60" s="10" t="s">
        <v>3</v>
      </c>
      <c r="B60" s="11">
        <v>1676</v>
      </c>
      <c r="C60" s="11">
        <v>105</v>
      </c>
      <c r="D60" s="11">
        <v>1781</v>
      </c>
      <c r="E60" s="12">
        <f t="shared" si="2"/>
        <v>5.8955642897248736E-2</v>
      </c>
    </row>
    <row r="61" spans="1:12" ht="14.25" thickBot="1" x14ac:dyDescent="0.2">
      <c r="E61" s="12"/>
    </row>
    <row r="62" spans="1:12" x14ac:dyDescent="0.15">
      <c r="A62" s="70" t="s">
        <v>204</v>
      </c>
      <c r="B62" s="71"/>
      <c r="C62" s="71"/>
      <c r="D62" s="71"/>
      <c r="E62" s="12"/>
    </row>
    <row r="63" spans="1:12" x14ac:dyDescent="0.15">
      <c r="A63" s="72" t="s">
        <v>205</v>
      </c>
      <c r="B63" s="73" t="s">
        <v>2</v>
      </c>
      <c r="C63" s="73"/>
      <c r="D63" s="73"/>
      <c r="E63" s="12"/>
    </row>
    <row r="64" spans="1:12" x14ac:dyDescent="0.15">
      <c r="A64" s="72"/>
      <c r="B64" s="9">
        <v>0</v>
      </c>
      <c r="C64" s="9">
        <v>1</v>
      </c>
      <c r="D64" s="9" t="s">
        <v>3</v>
      </c>
      <c r="E64" s="8" t="s">
        <v>448</v>
      </c>
      <c r="F64" s="8" t="s">
        <v>449</v>
      </c>
      <c r="G64" s="8" t="s">
        <v>220</v>
      </c>
      <c r="H64" s="13" t="s">
        <v>221</v>
      </c>
      <c r="I64" s="14" t="s">
        <v>222</v>
      </c>
      <c r="J64" s="13" t="s">
        <v>223</v>
      </c>
      <c r="K64" s="13" t="s">
        <v>224</v>
      </c>
      <c r="L64" s="13" t="s">
        <v>225</v>
      </c>
    </row>
    <row r="65" spans="1:12" x14ac:dyDescent="0.15">
      <c r="A65" s="10" t="s">
        <v>206</v>
      </c>
      <c r="B65" s="11">
        <v>1400</v>
      </c>
      <c r="C65" s="11">
        <v>95</v>
      </c>
      <c r="D65" s="11">
        <v>1495</v>
      </c>
      <c r="E65" s="12">
        <f>C65/D65</f>
        <v>6.354515050167224E-2</v>
      </c>
      <c r="F65" s="12">
        <f>B65/$B$9</f>
        <v>0.8353221957040573</v>
      </c>
      <c r="G65" s="12">
        <f>C65/$C$9</f>
        <v>0.90476190476190477</v>
      </c>
      <c r="H65" s="15">
        <f>F65/G65</f>
        <v>0.9232508478834317</v>
      </c>
      <c r="I65" s="16">
        <f>LN(H65)</f>
        <v>-7.9854306881695855E-2</v>
      </c>
      <c r="J65" s="8">
        <f>ABS((F65-G65)*I65)</f>
        <v>5.5450598368810269E-3</v>
      </c>
      <c r="K65" s="8">
        <f>(I65-$O$3)/$O$2</f>
        <v>24.700327240327685</v>
      </c>
      <c r="L65" s="8">
        <f>FLOOR(K65,1)</f>
        <v>24</v>
      </c>
    </row>
    <row r="66" spans="1:12" x14ac:dyDescent="0.15">
      <c r="A66" s="10" t="s">
        <v>207</v>
      </c>
      <c r="B66" s="11">
        <v>276</v>
      </c>
      <c r="C66" s="11">
        <v>10</v>
      </c>
      <c r="D66" s="11">
        <v>286</v>
      </c>
      <c r="E66" s="12">
        <f>C66/D66</f>
        <v>3.4965034965034968E-2</v>
      </c>
      <c r="F66" s="12">
        <f>B66/$B$9</f>
        <v>0.16467780429594273</v>
      </c>
      <c r="G66" s="12">
        <f t="shared" ref="G66" si="11">C66/$C$9</f>
        <v>9.5238095238095233E-2</v>
      </c>
      <c r="H66" s="15">
        <f>F66/G66</f>
        <v>1.7291169451073987</v>
      </c>
      <c r="I66" s="16">
        <f>LN(H66)</f>
        <v>0.54761084183859943</v>
      </c>
      <c r="J66" s="8">
        <f>ABS((F66-G66)*I66)</f>
        <v>3.8025937534195281E-2</v>
      </c>
      <c r="K66" s="8">
        <f>(I66-$O$3)/$O$2</f>
        <v>56.383757283957578</v>
      </c>
      <c r="L66" s="8">
        <f>FLOOR(K66,1)</f>
        <v>56</v>
      </c>
    </row>
    <row r="67" spans="1:12" x14ac:dyDescent="0.15">
      <c r="A67" s="10" t="s">
        <v>3</v>
      </c>
      <c r="B67" s="11">
        <v>1676</v>
      </c>
      <c r="C67" s="11">
        <v>105</v>
      </c>
      <c r="D67" s="11">
        <v>1781</v>
      </c>
      <c r="E67" s="12">
        <f t="shared" si="2"/>
        <v>5.8955642897248736E-2</v>
      </c>
    </row>
    <row r="68" spans="1:12" ht="14.25" thickBot="1" x14ac:dyDescent="0.2">
      <c r="E68" s="12"/>
    </row>
    <row r="69" spans="1:12" x14ac:dyDescent="0.15">
      <c r="A69" s="70" t="s">
        <v>165</v>
      </c>
      <c r="B69" s="71"/>
      <c r="C69" s="71"/>
      <c r="D69" s="71"/>
      <c r="E69" s="12"/>
    </row>
    <row r="70" spans="1:12" x14ac:dyDescent="0.15">
      <c r="A70" s="72" t="s">
        <v>166</v>
      </c>
      <c r="B70" s="73" t="s">
        <v>2</v>
      </c>
      <c r="C70" s="73"/>
      <c r="D70" s="73"/>
      <c r="E70" s="12"/>
    </row>
    <row r="71" spans="1:12" x14ac:dyDescent="0.15">
      <c r="A71" s="72"/>
      <c r="B71" s="9">
        <v>0</v>
      </c>
      <c r="C71" s="9">
        <v>1</v>
      </c>
      <c r="D71" s="9" t="s">
        <v>3</v>
      </c>
      <c r="E71" s="8" t="s">
        <v>448</v>
      </c>
      <c r="F71" s="8" t="s">
        <v>449</v>
      </c>
      <c r="G71" s="8" t="s">
        <v>220</v>
      </c>
      <c r="H71" s="13" t="s">
        <v>221</v>
      </c>
      <c r="I71" s="14" t="s">
        <v>222</v>
      </c>
      <c r="J71" s="13" t="s">
        <v>223</v>
      </c>
      <c r="K71" s="13" t="s">
        <v>224</v>
      </c>
      <c r="L71" s="13" t="s">
        <v>225</v>
      </c>
    </row>
    <row r="72" spans="1:12" x14ac:dyDescent="0.15">
      <c r="A72" s="10" t="s">
        <v>15</v>
      </c>
      <c r="B72" s="11">
        <v>441</v>
      </c>
      <c r="C72" s="11">
        <v>41</v>
      </c>
      <c r="D72" s="11">
        <v>482</v>
      </c>
      <c r="E72" s="12">
        <f>C72/D72</f>
        <v>8.5062240663900418E-2</v>
      </c>
      <c r="F72" s="12">
        <f>B72/$B$9</f>
        <v>0.26312649164677804</v>
      </c>
      <c r="G72" s="12">
        <f>C72/$C$9</f>
        <v>0.39047619047619048</v>
      </c>
      <c r="H72" s="15">
        <f>F72/G72</f>
        <v>0.6738605273880901</v>
      </c>
      <c r="I72" s="16">
        <f>LN(H72)</f>
        <v>-0.39473212214196679</v>
      </c>
      <c r="J72" s="8">
        <f>ABS((F72-G72)*I72)</f>
        <v>5.0269016873074314E-2</v>
      </c>
      <c r="K72" s="8">
        <f>(I72-$O$3)/$O$2</f>
        <v>8.8007840506596509</v>
      </c>
      <c r="L72" s="8">
        <f>FLOOR(K72,1)</f>
        <v>8</v>
      </c>
    </row>
    <row r="73" spans="1:12" x14ac:dyDescent="0.15">
      <c r="A73" s="10" t="s">
        <v>16</v>
      </c>
      <c r="B73" s="11">
        <v>1235</v>
      </c>
      <c r="C73" s="11">
        <v>64</v>
      </c>
      <c r="D73" s="11">
        <v>1299</v>
      </c>
      <c r="E73" s="12">
        <f>C73/D73</f>
        <v>4.9268668206312545E-2</v>
      </c>
      <c r="F73" s="12">
        <f>B73/$B$9</f>
        <v>0.73687350835322196</v>
      </c>
      <c r="G73" s="12">
        <f t="shared" ref="G73" si="12">C73/$C$9</f>
        <v>0.60952380952380958</v>
      </c>
      <c r="H73" s="15">
        <f>F73/G73</f>
        <v>1.2089330996420047</v>
      </c>
      <c r="I73" s="16">
        <f>LN(H73)</f>
        <v>0.18973823481790067</v>
      </c>
      <c r="J73" s="8">
        <f>ABS((F73-G73)*I73)</f>
        <v>2.4163107060483975E-2</v>
      </c>
      <c r="K73" s="8">
        <f>(I73-$O$3)/$O$2</f>
        <v>38.313221044300739</v>
      </c>
      <c r="L73" s="8">
        <f>FLOOR(K73,1)</f>
        <v>38</v>
      </c>
    </row>
    <row r="74" spans="1:12" x14ac:dyDescent="0.15">
      <c r="A74" s="10" t="s">
        <v>3</v>
      </c>
      <c r="B74" s="11">
        <v>1676</v>
      </c>
      <c r="C74" s="11">
        <v>105</v>
      </c>
      <c r="D74" s="11">
        <v>1781</v>
      </c>
      <c r="E74" s="12">
        <f t="shared" ref="E74:E82" si="13">C74/D74</f>
        <v>5.8955642897248736E-2</v>
      </c>
    </row>
    <row r="75" spans="1:12" ht="14.25" thickBot="1" x14ac:dyDescent="0.2">
      <c r="E75" s="12"/>
    </row>
    <row r="76" spans="1:12" x14ac:dyDescent="0.15">
      <c r="A76" s="70" t="s">
        <v>208</v>
      </c>
      <c r="B76" s="71"/>
      <c r="C76" s="71"/>
      <c r="D76" s="71"/>
      <c r="E76" s="12"/>
    </row>
    <row r="77" spans="1:12" x14ac:dyDescent="0.15">
      <c r="A77" s="72" t="s">
        <v>209</v>
      </c>
      <c r="B77" s="73" t="s">
        <v>2</v>
      </c>
      <c r="C77" s="73"/>
      <c r="D77" s="73"/>
      <c r="E77" s="12"/>
    </row>
    <row r="78" spans="1:12" x14ac:dyDescent="0.15">
      <c r="A78" s="72"/>
      <c r="B78" s="9">
        <v>0</v>
      </c>
      <c r="C78" s="9">
        <v>1</v>
      </c>
      <c r="D78" s="9" t="s">
        <v>3</v>
      </c>
      <c r="E78" s="8" t="s">
        <v>448</v>
      </c>
      <c r="F78" s="8" t="s">
        <v>449</v>
      </c>
      <c r="G78" s="8" t="s">
        <v>220</v>
      </c>
      <c r="H78" s="13" t="s">
        <v>221</v>
      </c>
      <c r="I78" s="14" t="s">
        <v>222</v>
      </c>
      <c r="J78" s="13" t="s">
        <v>223</v>
      </c>
      <c r="K78" s="13" t="s">
        <v>224</v>
      </c>
      <c r="L78" s="13" t="s">
        <v>225</v>
      </c>
    </row>
    <row r="79" spans="1:12" x14ac:dyDescent="0.15">
      <c r="A79" s="10" t="s">
        <v>210</v>
      </c>
      <c r="B79" s="11">
        <v>514</v>
      </c>
      <c r="C79" s="11">
        <v>38</v>
      </c>
      <c r="D79" s="11">
        <v>552</v>
      </c>
      <c r="E79" s="12">
        <f>C79/D79</f>
        <v>6.8840579710144928E-2</v>
      </c>
      <c r="F79" s="12">
        <f>B79/$B$9</f>
        <v>0.30668257756563244</v>
      </c>
      <c r="G79" s="12">
        <f>C79/$C$9</f>
        <v>0.3619047619047619</v>
      </c>
      <c r="H79" s="15">
        <f>F79/G79</f>
        <v>0.84741238537872121</v>
      </c>
      <c r="I79" s="16">
        <f>LN(H79)</f>
        <v>-0.16556782515572571</v>
      </c>
      <c r="J79" s="8">
        <f>ABS((F79-G79)*I79)</f>
        <v>9.1430169613782395E-3</v>
      </c>
      <c r="K79" s="8">
        <f>(I79-$O$3)/$O$2</f>
        <v>20.372280869039592</v>
      </c>
      <c r="L79" s="8">
        <f>FLOOR(K79,1)</f>
        <v>20</v>
      </c>
    </row>
    <row r="80" spans="1:12" x14ac:dyDescent="0.15">
      <c r="A80" s="10" t="s">
        <v>211</v>
      </c>
      <c r="B80" s="11">
        <v>768</v>
      </c>
      <c r="C80" s="11">
        <v>48</v>
      </c>
      <c r="D80" s="11">
        <v>816</v>
      </c>
      <c r="E80" s="12">
        <f>C80/D80</f>
        <v>5.8823529411764705E-2</v>
      </c>
      <c r="F80" s="12">
        <f>B80/$B$9</f>
        <v>0.45823389021479716</v>
      </c>
      <c r="G80" s="12">
        <f t="shared" ref="G80" si="14">C80/$C$9</f>
        <v>0.45714285714285713</v>
      </c>
      <c r="H80" s="15">
        <f>F80/G80</f>
        <v>1.0023866348448689</v>
      </c>
      <c r="I80" s="16">
        <f>LN(H80)</f>
        <v>2.3837913552764191E-3</v>
      </c>
      <c r="J80" s="8">
        <f>ABS((F80-G80)*I80)</f>
        <v>2.6007952052113153E-6</v>
      </c>
      <c r="K80" s="8">
        <f>(I80-$O$3)/$O$2</f>
        <v>28.85288461777936</v>
      </c>
      <c r="L80" s="8">
        <f>FLOOR(K80,1)</f>
        <v>28</v>
      </c>
    </row>
    <row r="81" spans="1:12" x14ac:dyDescent="0.15">
      <c r="A81" s="10" t="s">
        <v>212</v>
      </c>
      <c r="B81" s="11">
        <v>394</v>
      </c>
      <c r="C81" s="11">
        <v>19</v>
      </c>
      <c r="D81" s="11">
        <v>413</v>
      </c>
      <c r="E81" s="12">
        <f>C81/D81</f>
        <v>4.6004842615012108E-2</v>
      </c>
      <c r="F81" s="12">
        <f>B81/$B$9</f>
        <v>0.2350835322195704</v>
      </c>
      <c r="G81" s="12">
        <f t="shared" ref="G81" si="15">C81/$C$9</f>
        <v>0.18095238095238095</v>
      </c>
      <c r="H81" s="15">
        <f>F81/G81</f>
        <v>1.2991458359502575</v>
      </c>
      <c r="I81" s="16">
        <f>LN(H81)</f>
        <v>0.26170699924698831</v>
      </c>
      <c r="J81" s="8">
        <f>ABS((F81-G81)*I81)</f>
        <v>1.4166501163920962E-2</v>
      </c>
      <c r="K81" s="8">
        <f>(I81-$O$3)/$O$2</f>
        <v>41.947235328227016</v>
      </c>
      <c r="L81" s="8">
        <f>FLOOR(K81,1)</f>
        <v>41</v>
      </c>
    </row>
    <row r="82" spans="1:12" x14ac:dyDescent="0.15">
      <c r="A82" s="10" t="s">
        <v>3</v>
      </c>
      <c r="B82" s="11">
        <v>1676</v>
      </c>
      <c r="C82" s="11">
        <v>105</v>
      </c>
      <c r="D82" s="11">
        <v>1781</v>
      </c>
      <c r="E82" s="12">
        <f t="shared" si="13"/>
        <v>5.8955642897248736E-2</v>
      </c>
    </row>
    <row r="83" spans="1:12" ht="14.25" thickBot="1" x14ac:dyDescent="0.2"/>
    <row r="84" spans="1:12" x14ac:dyDescent="0.15">
      <c r="A84" s="70" t="s">
        <v>216</v>
      </c>
      <c r="B84" s="71"/>
      <c r="C84" s="71"/>
      <c r="D84" s="71"/>
    </row>
    <row r="85" spans="1:12" x14ac:dyDescent="0.15">
      <c r="A85" s="72" t="s">
        <v>217</v>
      </c>
      <c r="B85" s="73" t="s">
        <v>2</v>
      </c>
      <c r="C85" s="73"/>
      <c r="D85" s="73"/>
    </row>
    <row r="86" spans="1:12" x14ac:dyDescent="0.15">
      <c r="A86" s="72"/>
      <c r="B86" s="9">
        <v>0</v>
      </c>
      <c r="C86" s="9">
        <v>1</v>
      </c>
      <c r="D86" s="9" t="s">
        <v>3</v>
      </c>
      <c r="E86" s="8" t="s">
        <v>448</v>
      </c>
      <c r="F86" s="8" t="s">
        <v>449</v>
      </c>
      <c r="G86" s="8" t="s">
        <v>220</v>
      </c>
      <c r="H86" s="13" t="s">
        <v>221</v>
      </c>
      <c r="I86" s="14" t="s">
        <v>222</v>
      </c>
      <c r="J86" s="13" t="s">
        <v>223</v>
      </c>
      <c r="K86" s="13" t="s">
        <v>224</v>
      </c>
      <c r="L86" s="13" t="s">
        <v>225</v>
      </c>
    </row>
    <row r="87" spans="1:12" x14ac:dyDescent="0.15">
      <c r="A87" s="10" t="s">
        <v>218</v>
      </c>
      <c r="B87" s="11">
        <v>385</v>
      </c>
      <c r="C87" s="11">
        <v>22</v>
      </c>
      <c r="D87" s="11">
        <v>407</v>
      </c>
      <c r="E87" s="12">
        <f>C87/D87</f>
        <v>5.4054054054054057E-2</v>
      </c>
      <c r="F87" s="12">
        <f>B87/$B$9</f>
        <v>0.22971360381861575</v>
      </c>
      <c r="G87" s="12">
        <f>C87/$C$9</f>
        <v>0.20952380952380953</v>
      </c>
      <c r="H87" s="15">
        <f>F87/G87</f>
        <v>1.096360381861575</v>
      </c>
      <c r="I87" s="16">
        <f>LN(H87)</f>
        <v>9.1995950044963248E-2</v>
      </c>
      <c r="J87" s="8">
        <f>ABS((F87-G87)*I87)</f>
        <v>1.8573793073630768E-3</v>
      </c>
      <c r="K87" s="8">
        <f>(I87-$O$3)/$O$2</f>
        <v>33.377790210853163</v>
      </c>
      <c r="L87" s="8">
        <f>FLOOR(K87,1)</f>
        <v>33</v>
      </c>
    </row>
    <row r="88" spans="1:12" x14ac:dyDescent="0.15">
      <c r="A88" s="10" t="s">
        <v>219</v>
      </c>
      <c r="B88" s="11">
        <v>1291</v>
      </c>
      <c r="C88" s="11">
        <v>83</v>
      </c>
      <c r="D88" s="11">
        <v>1374</v>
      </c>
      <c r="E88" s="12">
        <f>C88/D88</f>
        <v>6.0407569141193593E-2</v>
      </c>
      <c r="F88" s="12">
        <f>B88/$B$9</f>
        <v>0.77028639618138428</v>
      </c>
      <c r="G88" s="12">
        <f t="shared" ref="G88" si="16">C88/$C$9</f>
        <v>0.79047619047619044</v>
      </c>
      <c r="H88" s="15">
        <f>F88/G88</f>
        <v>0.97445869396440188</v>
      </c>
      <c r="I88" s="16">
        <f>LN(H88)</f>
        <v>-2.5873147834460281E-2</v>
      </c>
      <c r="J88" s="8">
        <f>ABS((F88-G88)*I88)</f>
        <v>5.2237353253686261E-4</v>
      </c>
      <c r="K88" s="8">
        <f>(I88-$O$3)/$O$2</f>
        <v>27.426069506388664</v>
      </c>
      <c r="L88" s="8">
        <f>FLOOR(K88,1)</f>
        <v>27</v>
      </c>
    </row>
    <row r="89" spans="1:12" x14ac:dyDescent="0.15">
      <c r="A89" s="10" t="s">
        <v>3</v>
      </c>
      <c r="B89" s="11">
        <v>1676</v>
      </c>
      <c r="C89" s="11">
        <v>105</v>
      </c>
      <c r="D89" s="11">
        <v>1781</v>
      </c>
      <c r="E89" s="12">
        <f t="shared" ref="E89" si="17">C89/D89</f>
        <v>5.8955642897248736E-2</v>
      </c>
    </row>
    <row r="90" spans="1:12" ht="14.25" thickBot="1" x14ac:dyDescent="0.2"/>
    <row r="91" spans="1:12" x14ac:dyDescent="0.15">
      <c r="A91" s="74" t="s">
        <v>421</v>
      </c>
      <c r="B91" s="75"/>
      <c r="C91" s="75"/>
      <c r="D91" s="75"/>
    </row>
    <row r="92" spans="1:12" x14ac:dyDescent="0.15">
      <c r="A92" s="72" t="s">
        <v>422</v>
      </c>
      <c r="B92" s="73" t="s">
        <v>2</v>
      </c>
      <c r="C92" s="73"/>
      <c r="D92" s="73"/>
    </row>
    <row r="93" spans="1:12" x14ac:dyDescent="0.15">
      <c r="A93" s="72"/>
      <c r="B93" s="9">
        <v>0</v>
      </c>
      <c r="C93" s="9">
        <v>1</v>
      </c>
      <c r="D93" s="9" t="s">
        <v>3</v>
      </c>
      <c r="E93" s="8" t="s">
        <v>448</v>
      </c>
      <c r="F93" s="8" t="s">
        <v>449</v>
      </c>
      <c r="G93" s="8" t="s">
        <v>220</v>
      </c>
      <c r="H93" s="13" t="s">
        <v>221</v>
      </c>
      <c r="I93" s="14" t="s">
        <v>222</v>
      </c>
      <c r="J93" s="13" t="s">
        <v>223</v>
      </c>
      <c r="K93" s="13" t="s">
        <v>224</v>
      </c>
      <c r="L93" s="13" t="s">
        <v>225</v>
      </c>
    </row>
    <row r="94" spans="1:12" x14ac:dyDescent="0.15">
      <c r="A94" s="10" t="s">
        <v>423</v>
      </c>
      <c r="B94" s="11">
        <v>760</v>
      </c>
      <c r="C94" s="11">
        <v>32</v>
      </c>
      <c r="D94" s="11">
        <v>792</v>
      </c>
      <c r="E94" s="12">
        <f>C94/D94</f>
        <v>4.0404040404040407E-2</v>
      </c>
      <c r="F94" s="12">
        <f>B94/$B$9</f>
        <v>0.45346062052505964</v>
      </c>
      <c r="G94" s="12">
        <f>C94/$C$9</f>
        <v>0.30476190476190479</v>
      </c>
      <c r="H94" s="15">
        <f>F94/G94</f>
        <v>1.4879176610978517</v>
      </c>
      <c r="I94" s="16">
        <f>LN(H94)</f>
        <v>0.39737759959614505</v>
      </c>
      <c r="J94" s="8">
        <f>ABS((F94-G94)*I94)</f>
        <v>5.9089538732991935E-2</v>
      </c>
      <c r="K94" s="8">
        <f>(I94-$O$3)/$O$2</f>
        <v>48.797830909362503</v>
      </c>
      <c r="L94" s="8">
        <f>FLOOR(K94,1)</f>
        <v>48</v>
      </c>
    </row>
    <row r="95" spans="1:12" x14ac:dyDescent="0.15">
      <c r="A95" s="10" t="s">
        <v>424</v>
      </c>
      <c r="B95" s="11">
        <v>794</v>
      </c>
      <c r="C95" s="11">
        <v>68</v>
      </c>
      <c r="D95" s="11">
        <v>862</v>
      </c>
      <c r="E95" s="12">
        <f>C95/D95</f>
        <v>7.8886310904872387E-2</v>
      </c>
      <c r="F95" s="12">
        <f>B95/$B$9</f>
        <v>0.47374701670644392</v>
      </c>
      <c r="G95" s="12">
        <f t="shared" ref="G95:G96" si="18">C95/$C$9</f>
        <v>0.64761904761904765</v>
      </c>
      <c r="H95" s="15">
        <f t="shared" ref="H95:H96" si="19">F95/G95</f>
        <v>0.73152112873789132</v>
      </c>
      <c r="I95" s="16">
        <f t="shared" ref="I95" si="20">LN(H95)</f>
        <v>-0.31262917481347596</v>
      </c>
      <c r="J95" s="8">
        <f t="shared" ref="J95:J96" si="21">ABS((F95-G95)*I95)</f>
        <v>5.435746954735049E-2</v>
      </c>
      <c r="K95" s="8">
        <f t="shared" ref="K95:K96" si="22">(I95-$O$3)/$O$2</f>
        <v>12.946517074021001</v>
      </c>
      <c r="L95" s="8">
        <f t="shared" ref="L95:L96" si="23">FLOOR(K95,1)</f>
        <v>12</v>
      </c>
    </row>
    <row r="96" spans="1:12" x14ac:dyDescent="0.15">
      <c r="A96" s="10" t="s">
        <v>425</v>
      </c>
      <c r="B96" s="11">
        <v>122</v>
      </c>
      <c r="C96" s="11">
        <v>5</v>
      </c>
      <c r="D96" s="11">
        <v>127</v>
      </c>
      <c r="E96" s="12">
        <f>C96/D96</f>
        <v>3.937007874015748E-2</v>
      </c>
      <c r="F96" s="12">
        <f>B96/$B$9</f>
        <v>7.2792362768496419E-2</v>
      </c>
      <c r="G96" s="12">
        <f t="shared" si="18"/>
        <v>4.7619047619047616E-2</v>
      </c>
      <c r="H96" s="15">
        <f t="shared" si="19"/>
        <v>1.528639618138425</v>
      </c>
      <c r="I96" s="20">
        <v>0</v>
      </c>
      <c r="J96" s="8">
        <f t="shared" si="21"/>
        <v>0</v>
      </c>
      <c r="K96" s="8">
        <f t="shared" si="22"/>
        <v>28.732516678942364</v>
      </c>
      <c r="L96" s="8">
        <f t="shared" si="23"/>
        <v>28</v>
      </c>
    </row>
    <row r="97" spans="1:4" x14ac:dyDescent="0.15">
      <c r="A97" s="10" t="s">
        <v>3</v>
      </c>
      <c r="B97" s="11">
        <v>1676</v>
      </c>
      <c r="C97" s="11">
        <v>105</v>
      </c>
      <c r="D97" s="11">
        <v>1781</v>
      </c>
    </row>
  </sheetData>
  <mergeCells count="39">
    <mergeCell ref="A76:D76"/>
    <mergeCell ref="A77:A78"/>
    <mergeCell ref="B77:D77"/>
    <mergeCell ref="A84:D84"/>
    <mergeCell ref="A85:A86"/>
    <mergeCell ref="B85:D85"/>
    <mergeCell ref="A62:D62"/>
    <mergeCell ref="A63:A64"/>
    <mergeCell ref="B63:D63"/>
    <mergeCell ref="A69:D69"/>
    <mergeCell ref="A70:A71"/>
    <mergeCell ref="B70:D70"/>
    <mergeCell ref="A47:D47"/>
    <mergeCell ref="A48:A49"/>
    <mergeCell ref="B48:D48"/>
    <mergeCell ref="A54:D54"/>
    <mergeCell ref="A55:A56"/>
    <mergeCell ref="B55:D55"/>
    <mergeCell ref="A34:A35"/>
    <mergeCell ref="B34:D34"/>
    <mergeCell ref="A40:D40"/>
    <mergeCell ref="A41:A42"/>
    <mergeCell ref="B41:D41"/>
    <mergeCell ref="A91:D91"/>
    <mergeCell ref="A92:A93"/>
    <mergeCell ref="B92:D92"/>
    <mergeCell ref="A4:D4"/>
    <mergeCell ref="A5:A6"/>
    <mergeCell ref="B5:D5"/>
    <mergeCell ref="A11:D11"/>
    <mergeCell ref="A12:A13"/>
    <mergeCell ref="B12:D12"/>
    <mergeCell ref="A18:D18"/>
    <mergeCell ref="A19:A20"/>
    <mergeCell ref="B19:D19"/>
    <mergeCell ref="A25:D25"/>
    <mergeCell ref="A26:A27"/>
    <mergeCell ref="B26:D26"/>
    <mergeCell ref="A33:D33"/>
  </mergeCells>
  <phoneticPr fontId="1" type="noConversion"/>
  <pageMargins left="0.7" right="0.7" top="0.75" bottom="0.75" header="0.3" footer="0.3"/>
  <pageSetup paperSize="9" orientation="portrait" horizontalDpi="200" verticalDpi="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13"/>
  <sheetViews>
    <sheetView workbookViewId="0">
      <selection activeCell="B5" sqref="B5"/>
    </sheetView>
  </sheetViews>
  <sheetFormatPr defaultColWidth="8.75" defaultRowHeight="13.5" x14ac:dyDescent="0.15"/>
  <cols>
    <col min="1" max="1" width="29.125" style="8" customWidth="1"/>
    <col min="2" max="2" width="12.125" style="8" customWidth="1"/>
    <col min="3" max="3" width="14.75" style="8" customWidth="1"/>
    <col min="4" max="4" width="98.75" style="8" customWidth="1"/>
    <col min="5" max="16384" width="8.75" style="8"/>
  </cols>
  <sheetData>
    <row r="2" spans="1:4" x14ac:dyDescent="0.15">
      <c r="A2" s="21" t="s">
        <v>329</v>
      </c>
      <c r="B2" s="21" t="s">
        <v>330</v>
      </c>
      <c r="C2" s="21" t="s">
        <v>331</v>
      </c>
      <c r="D2" s="22" t="s">
        <v>342</v>
      </c>
    </row>
    <row r="3" spans="1:4" x14ac:dyDescent="0.15">
      <c r="A3" s="23" t="s">
        <v>332</v>
      </c>
      <c r="B3" s="24">
        <v>9.4100000000000003E-2</v>
      </c>
      <c r="C3" s="24">
        <v>9.4100000000000003E-2</v>
      </c>
      <c r="D3" s="25" t="s">
        <v>343</v>
      </c>
    </row>
    <row r="4" spans="1:4" x14ac:dyDescent="0.15">
      <c r="A4" s="23" t="s">
        <v>333</v>
      </c>
      <c r="B4" s="24">
        <v>9.3200000000000005E-2</v>
      </c>
      <c r="C4" s="24">
        <v>9.35E-2</v>
      </c>
      <c r="D4" s="25" t="s">
        <v>343</v>
      </c>
    </row>
    <row r="5" spans="1:4" x14ac:dyDescent="0.15">
      <c r="A5" s="23" t="s">
        <v>334</v>
      </c>
      <c r="B5" s="24">
        <v>0.10630000000000001</v>
      </c>
      <c r="C5" s="24">
        <v>0.10630000000000001</v>
      </c>
      <c r="D5" s="25" t="s">
        <v>344</v>
      </c>
    </row>
    <row r="6" spans="1:4" x14ac:dyDescent="0.15">
      <c r="A6" s="23" t="s">
        <v>335</v>
      </c>
      <c r="B6" s="24">
        <v>1.6199999999999999E-2</v>
      </c>
      <c r="C6" s="24">
        <v>2.9700000000000001E-2</v>
      </c>
      <c r="D6" s="25" t="s">
        <v>345</v>
      </c>
    </row>
    <row r="7" spans="1:4" x14ac:dyDescent="0.15">
      <c r="A7" s="23" t="s">
        <v>336</v>
      </c>
      <c r="B7" s="24">
        <v>1.77E-2</v>
      </c>
      <c r="C7" s="24">
        <v>1.77E-2</v>
      </c>
      <c r="D7" s="25" t="s">
        <v>345</v>
      </c>
    </row>
    <row r="8" spans="1:4" x14ac:dyDescent="0.15">
      <c r="A8" s="23" t="s">
        <v>337</v>
      </c>
      <c r="B8" s="24">
        <v>3.04E-2</v>
      </c>
      <c r="C8" s="24">
        <v>3.04E-2</v>
      </c>
      <c r="D8" s="25" t="s">
        <v>346</v>
      </c>
    </row>
    <row r="9" spans="1:4" x14ac:dyDescent="0.15">
      <c r="A9" s="23" t="s">
        <v>338</v>
      </c>
      <c r="B9" s="24">
        <v>9.11E-2</v>
      </c>
      <c r="C9" s="24">
        <v>0.1082</v>
      </c>
      <c r="D9" s="25" t="s">
        <v>343</v>
      </c>
    </row>
    <row r="10" spans="1:4" x14ac:dyDescent="0.15">
      <c r="A10" s="23" t="s">
        <v>339</v>
      </c>
      <c r="B10" s="24">
        <v>6.9400000000000003E-2</v>
      </c>
      <c r="C10" s="24">
        <v>6.9400000000000003E-2</v>
      </c>
      <c r="D10" s="25" t="s">
        <v>347</v>
      </c>
    </row>
    <row r="11" spans="1:4" x14ac:dyDescent="0.15">
      <c r="A11" s="23" t="s">
        <v>340</v>
      </c>
      <c r="B11" s="24">
        <v>0.1273</v>
      </c>
      <c r="C11" s="24">
        <v>0.1273</v>
      </c>
      <c r="D11" s="25" t="s">
        <v>348</v>
      </c>
    </row>
    <row r="12" spans="1:4" x14ac:dyDescent="0.15">
      <c r="A12" s="23" t="s">
        <v>341</v>
      </c>
      <c r="B12" s="24">
        <v>7.1999999999999998E-3</v>
      </c>
      <c r="C12" s="24">
        <v>1.11E-2</v>
      </c>
      <c r="D12" s="25" t="s">
        <v>349</v>
      </c>
    </row>
    <row r="13" spans="1:4" x14ac:dyDescent="0.15">
      <c r="A13" s="23" t="s">
        <v>383</v>
      </c>
      <c r="B13" s="24">
        <v>0.1739</v>
      </c>
      <c r="C13" s="24">
        <v>0.17330000000000001</v>
      </c>
      <c r="D13" s="25" t="s">
        <v>419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4"/>
  <sheetViews>
    <sheetView topLeftCell="A30" workbookViewId="0">
      <selection activeCell="D86" sqref="D86"/>
    </sheetView>
  </sheetViews>
  <sheetFormatPr defaultColWidth="8.875" defaultRowHeight="13.5" x14ac:dyDescent="0.15"/>
  <cols>
    <col min="1" max="1" width="29.125" style="26" bestFit="1" customWidth="1"/>
    <col min="2" max="2" width="16.125" style="26" bestFit="1" customWidth="1"/>
    <col min="3" max="3" width="13" style="26" bestFit="1" customWidth="1"/>
    <col min="4" max="4" width="29.125" style="26" bestFit="1" customWidth="1"/>
    <col min="5" max="5" width="25.25" style="26" bestFit="1" customWidth="1"/>
    <col min="6" max="6" width="17.5" style="26" bestFit="1" customWidth="1"/>
    <col min="7" max="7" width="16.5" style="26" customWidth="1"/>
    <col min="8" max="16384" width="8.875" style="26"/>
  </cols>
  <sheetData>
    <row r="2" spans="1:7" ht="14.25" thickBot="1" x14ac:dyDescent="0.2">
      <c r="A2" s="1" t="s">
        <v>353</v>
      </c>
    </row>
    <row r="3" spans="1:7" x14ac:dyDescent="0.15">
      <c r="A3" s="77" t="s">
        <v>350</v>
      </c>
      <c r="B3" s="78"/>
      <c r="C3" s="78"/>
      <c r="D3" s="78"/>
      <c r="E3" s="78"/>
      <c r="F3" s="78"/>
    </row>
    <row r="4" spans="1:7" ht="14.25" thickBot="1" x14ac:dyDescent="0.2">
      <c r="A4" s="76" t="s">
        <v>351</v>
      </c>
      <c r="B4" s="79"/>
      <c r="C4" s="79"/>
      <c r="D4" s="79"/>
      <c r="E4" s="79"/>
      <c r="F4" s="79"/>
    </row>
    <row r="5" spans="1:7" x14ac:dyDescent="0.15">
      <c r="A5" s="27"/>
      <c r="B5" s="28" t="s">
        <v>324</v>
      </c>
      <c r="C5" s="28" t="s">
        <v>325</v>
      </c>
      <c r="D5" s="28" t="s">
        <v>326</v>
      </c>
      <c r="E5" s="28" t="s">
        <v>327</v>
      </c>
      <c r="F5" s="28" t="s">
        <v>328</v>
      </c>
      <c r="G5" s="29" t="s">
        <v>420</v>
      </c>
    </row>
    <row r="6" spans="1:7" x14ac:dyDescent="0.15">
      <c r="A6" s="76" t="s">
        <v>324</v>
      </c>
      <c r="B6" s="30">
        <v>1</v>
      </c>
      <c r="C6" s="30">
        <v>4.8860000000000001E-2</v>
      </c>
      <c r="D6" s="30">
        <v>-3.6859999999999997E-2</v>
      </c>
      <c r="E6" s="30">
        <v>3.4399999999999999E-3</v>
      </c>
      <c r="F6" s="30">
        <v>-6.1260000000000002E-2</v>
      </c>
      <c r="G6" s="30">
        <v>-6.6720000000000002E-2</v>
      </c>
    </row>
    <row r="7" spans="1:7" x14ac:dyDescent="0.15">
      <c r="A7" s="76"/>
      <c r="B7" s="30"/>
      <c r="C7" s="30">
        <v>3.9199999999999999E-2</v>
      </c>
      <c r="D7" s="30">
        <v>0.11990000000000001</v>
      </c>
      <c r="E7" s="30">
        <v>0.88470000000000004</v>
      </c>
      <c r="F7" s="30">
        <v>9.7000000000000003E-3</v>
      </c>
      <c r="G7" s="11">
        <v>4.7999999999999996E-3</v>
      </c>
    </row>
    <row r="8" spans="1:7" x14ac:dyDescent="0.15">
      <c r="A8" s="76" t="s">
        <v>325</v>
      </c>
      <c r="B8" s="31">
        <v>4.8860000000000001E-2</v>
      </c>
      <c r="C8" s="30">
        <v>1</v>
      </c>
      <c r="D8" s="30">
        <v>1.39E-3</v>
      </c>
      <c r="E8" s="30">
        <v>1.0109999999999999E-2</v>
      </c>
      <c r="F8" s="30">
        <v>-0.11652</v>
      </c>
      <c r="G8" s="30">
        <v>-5.7849999999999999E-2</v>
      </c>
    </row>
    <row r="9" spans="1:7" x14ac:dyDescent="0.15">
      <c r="A9" s="76"/>
      <c r="B9" s="30">
        <v>3.9199999999999999E-2</v>
      </c>
      <c r="C9" s="30"/>
      <c r="D9" s="30">
        <v>0.95309999999999995</v>
      </c>
      <c r="E9" s="30">
        <v>0.66979999999999995</v>
      </c>
      <c r="F9" s="30" t="s">
        <v>352</v>
      </c>
      <c r="G9" s="11">
        <v>1.46E-2</v>
      </c>
    </row>
    <row r="10" spans="1:7" x14ac:dyDescent="0.15">
      <c r="A10" s="76" t="s">
        <v>326</v>
      </c>
      <c r="B10" s="31">
        <v>-3.6859999999999997E-2</v>
      </c>
      <c r="C10" s="31">
        <v>1.39E-3</v>
      </c>
      <c r="D10" s="30">
        <v>1</v>
      </c>
      <c r="E10" s="30">
        <v>3.8969999999999998E-2</v>
      </c>
      <c r="F10" s="30">
        <v>6.3320000000000001E-2</v>
      </c>
      <c r="G10" s="30">
        <v>-2.92E-2</v>
      </c>
    </row>
    <row r="11" spans="1:7" x14ac:dyDescent="0.15">
      <c r="A11" s="76"/>
      <c r="B11" s="30">
        <v>0.11990000000000001</v>
      </c>
      <c r="C11" s="30">
        <v>0.95309999999999995</v>
      </c>
      <c r="D11" s="30"/>
      <c r="E11" s="30">
        <v>0.1002</v>
      </c>
      <c r="F11" s="30">
        <v>7.4999999999999997E-3</v>
      </c>
      <c r="G11" s="11">
        <v>0.218</v>
      </c>
    </row>
    <row r="12" spans="1:7" x14ac:dyDescent="0.15">
      <c r="A12" s="76" t="s">
        <v>327</v>
      </c>
      <c r="B12" s="31">
        <v>3.4399999999999999E-3</v>
      </c>
      <c r="C12" s="31">
        <v>1.0109999999999999E-2</v>
      </c>
      <c r="D12" s="31">
        <v>3.8969999999999998E-2</v>
      </c>
      <c r="E12" s="30">
        <v>1</v>
      </c>
      <c r="F12" s="30">
        <v>4.5150000000000003E-2</v>
      </c>
      <c r="G12" s="30">
        <v>-4.0160000000000001E-2</v>
      </c>
    </row>
    <row r="13" spans="1:7" x14ac:dyDescent="0.15">
      <c r="A13" s="76"/>
      <c r="B13" s="30">
        <v>0.88470000000000004</v>
      </c>
      <c r="C13" s="30">
        <v>0.66979999999999995</v>
      </c>
      <c r="D13" s="30">
        <v>0.1002</v>
      </c>
      <c r="E13" s="30"/>
      <c r="F13" s="30">
        <v>5.6800000000000003E-2</v>
      </c>
      <c r="G13" s="11">
        <v>9.0200000000000002E-2</v>
      </c>
    </row>
    <row r="14" spans="1:7" x14ac:dyDescent="0.15">
      <c r="A14" s="76" t="s">
        <v>328</v>
      </c>
      <c r="B14" s="31">
        <v>-6.1260000000000002E-2</v>
      </c>
      <c r="C14" s="31">
        <v>-0.11652</v>
      </c>
      <c r="D14" s="31">
        <v>6.3320000000000001E-2</v>
      </c>
      <c r="E14" s="31">
        <v>4.5150000000000003E-2</v>
      </c>
      <c r="F14" s="30">
        <v>1</v>
      </c>
      <c r="G14" s="11">
        <v>2.6950000000000002E-2</v>
      </c>
    </row>
    <row r="15" spans="1:7" x14ac:dyDescent="0.15">
      <c r="A15" s="76"/>
      <c r="B15" s="30">
        <v>9.7000000000000003E-3</v>
      </c>
      <c r="C15" s="30" t="s">
        <v>352</v>
      </c>
      <c r="D15" s="30">
        <v>7.4999999999999997E-3</v>
      </c>
      <c r="E15" s="30">
        <v>5.6800000000000003E-2</v>
      </c>
      <c r="F15" s="30"/>
      <c r="G15" s="11">
        <v>0.25559999999999999</v>
      </c>
    </row>
    <row r="16" spans="1:7" x14ac:dyDescent="0.15">
      <c r="A16" s="72" t="s">
        <v>420</v>
      </c>
      <c r="B16" s="31">
        <v>-6.6720000000000002E-2</v>
      </c>
      <c r="C16" s="31">
        <v>-5.7849999999999999E-2</v>
      </c>
      <c r="D16" s="31">
        <v>-2.92E-2</v>
      </c>
      <c r="E16" s="31">
        <v>-4.0160000000000001E-2</v>
      </c>
      <c r="F16" s="32">
        <v>2.6950000000000002E-2</v>
      </c>
      <c r="G16" s="11">
        <v>1</v>
      </c>
    </row>
    <row r="17" spans="1:7" x14ac:dyDescent="0.15">
      <c r="A17" s="72"/>
      <c r="B17" s="11">
        <v>4.7999999999999996E-3</v>
      </c>
      <c r="C17" s="11">
        <v>1.46E-2</v>
      </c>
      <c r="D17" s="11">
        <v>0.218</v>
      </c>
      <c r="E17" s="11">
        <v>9.0200000000000002E-2</v>
      </c>
      <c r="F17" s="11">
        <v>0.25559999999999999</v>
      </c>
      <c r="G17" s="8"/>
    </row>
    <row r="18" spans="1:7" x14ac:dyDescent="0.15">
      <c r="A18" s="33"/>
      <c r="B18" s="11"/>
      <c r="C18" s="11"/>
      <c r="D18" s="11"/>
      <c r="E18" s="11"/>
      <c r="F18" s="11"/>
      <c r="G18" s="8"/>
    </row>
    <row r="19" spans="1:7" ht="14.25" thickBot="1" x14ac:dyDescent="0.2">
      <c r="A19" s="1" t="s">
        <v>354</v>
      </c>
    </row>
    <row r="20" spans="1:7" x14ac:dyDescent="0.15">
      <c r="A20" s="70" t="s">
        <v>355</v>
      </c>
      <c r="B20" s="71"/>
      <c r="C20" s="71"/>
      <c r="D20" s="71"/>
      <c r="E20" s="71"/>
      <c r="F20" s="71"/>
    </row>
    <row r="21" spans="1:7" x14ac:dyDescent="0.15">
      <c r="A21" s="72" t="s">
        <v>351</v>
      </c>
      <c r="B21" s="80"/>
      <c r="C21" s="80"/>
      <c r="D21" s="80"/>
      <c r="E21" s="80"/>
      <c r="F21" s="80"/>
    </row>
    <row r="22" spans="1:7" x14ac:dyDescent="0.15">
      <c r="A22" s="10"/>
      <c r="B22" s="9" t="s">
        <v>356</v>
      </c>
      <c r="C22" s="9" t="s">
        <v>357</v>
      </c>
      <c r="D22" s="9" t="s">
        <v>358</v>
      </c>
      <c r="E22" s="9" t="s">
        <v>359</v>
      </c>
      <c r="F22" s="9" t="s">
        <v>360</v>
      </c>
      <c r="G22" s="9" t="s">
        <v>426</v>
      </c>
    </row>
    <row r="23" spans="1:7" x14ac:dyDescent="0.15">
      <c r="A23" s="72" t="s">
        <v>356</v>
      </c>
      <c r="B23" s="11">
        <v>1</v>
      </c>
      <c r="C23" s="11">
        <v>4.82E-2</v>
      </c>
      <c r="D23" s="30">
        <v>-4.0579999999999998E-2</v>
      </c>
      <c r="E23" s="11">
        <v>3.4399999999999999E-3</v>
      </c>
      <c r="F23" s="30">
        <v>-5.4199999999999998E-2</v>
      </c>
      <c r="G23" s="30">
        <v>-6.8720000000000003E-2</v>
      </c>
    </row>
    <row r="24" spans="1:7" x14ac:dyDescent="0.15">
      <c r="A24" s="72"/>
      <c r="B24" s="11"/>
      <c r="C24" s="11">
        <v>4.2000000000000003E-2</v>
      </c>
      <c r="D24" s="11">
        <v>8.6900000000000005E-2</v>
      </c>
      <c r="E24" s="11">
        <v>0.88470000000000004</v>
      </c>
      <c r="F24" s="11">
        <v>2.2200000000000001E-2</v>
      </c>
      <c r="G24" s="11">
        <v>3.7000000000000002E-3</v>
      </c>
    </row>
    <row r="25" spans="1:7" x14ac:dyDescent="0.15">
      <c r="A25" s="72" t="s">
        <v>357</v>
      </c>
      <c r="B25" s="32">
        <v>4.82E-2</v>
      </c>
      <c r="C25" s="11">
        <v>1</v>
      </c>
      <c r="D25" s="11">
        <v>2.8E-3</v>
      </c>
      <c r="E25" s="11">
        <v>1.0120000000000001E-2</v>
      </c>
      <c r="F25" s="30">
        <v>-0.11644</v>
      </c>
      <c r="G25" s="30">
        <v>-5.8790000000000002E-2</v>
      </c>
    </row>
    <row r="26" spans="1:7" x14ac:dyDescent="0.15">
      <c r="A26" s="72"/>
      <c r="B26" s="11">
        <v>4.2000000000000003E-2</v>
      </c>
      <c r="C26" s="11"/>
      <c r="D26" s="11">
        <v>0.90610000000000002</v>
      </c>
      <c r="E26" s="11">
        <v>0.66959999999999997</v>
      </c>
      <c r="F26" s="11" t="s">
        <v>352</v>
      </c>
      <c r="G26" s="11">
        <v>1.3100000000000001E-2</v>
      </c>
    </row>
    <row r="27" spans="1:7" x14ac:dyDescent="0.15">
      <c r="A27" s="72" t="s">
        <v>358</v>
      </c>
      <c r="B27" s="31">
        <v>-4.0579999999999998E-2</v>
      </c>
      <c r="C27" s="32">
        <v>2.8E-3</v>
      </c>
      <c r="D27" s="11">
        <v>1</v>
      </c>
      <c r="E27" s="11">
        <v>3.3840000000000002E-2</v>
      </c>
      <c r="F27" s="11">
        <v>6.7049999999999998E-2</v>
      </c>
      <c r="G27" s="30">
        <v>-4.1709999999999997E-2</v>
      </c>
    </row>
    <row r="28" spans="1:7" x14ac:dyDescent="0.15">
      <c r="A28" s="72"/>
      <c r="B28" s="11">
        <v>8.6900000000000005E-2</v>
      </c>
      <c r="C28" s="11">
        <v>0.90610000000000002</v>
      </c>
      <c r="D28" s="11"/>
      <c r="E28" s="11">
        <v>0.15340000000000001</v>
      </c>
      <c r="F28" s="11">
        <v>4.5999999999999999E-3</v>
      </c>
      <c r="G28" s="11">
        <v>7.8399999999999997E-2</v>
      </c>
    </row>
    <row r="29" spans="1:7" x14ac:dyDescent="0.15">
      <c r="A29" s="72" t="s">
        <v>359</v>
      </c>
      <c r="B29" s="32">
        <v>3.4399999999999999E-3</v>
      </c>
      <c r="C29" s="32">
        <v>1.0120000000000001E-2</v>
      </c>
      <c r="D29" s="32">
        <v>3.3840000000000002E-2</v>
      </c>
      <c r="E29" s="11">
        <v>1</v>
      </c>
      <c r="F29" s="11">
        <v>4.7629999999999999E-2</v>
      </c>
      <c r="G29" s="30">
        <v>-3.9820000000000001E-2</v>
      </c>
    </row>
    <row r="30" spans="1:7" x14ac:dyDescent="0.15">
      <c r="A30" s="72"/>
      <c r="B30" s="11">
        <v>0.88470000000000004</v>
      </c>
      <c r="C30" s="11">
        <v>0.66959999999999997</v>
      </c>
      <c r="D30" s="11">
        <v>0.15340000000000001</v>
      </c>
      <c r="E30" s="11"/>
      <c r="F30" s="11">
        <v>4.4499999999999998E-2</v>
      </c>
      <c r="G30" s="11">
        <v>9.2999999999999999E-2</v>
      </c>
    </row>
    <row r="31" spans="1:7" x14ac:dyDescent="0.15">
      <c r="A31" s="72" t="s">
        <v>360</v>
      </c>
      <c r="B31" s="31">
        <v>-5.4199999999999998E-2</v>
      </c>
      <c r="C31" s="31">
        <v>-0.11644</v>
      </c>
      <c r="D31" s="32">
        <v>6.7049999999999998E-2</v>
      </c>
      <c r="E31" s="32">
        <v>4.7629999999999999E-2</v>
      </c>
      <c r="F31" s="11">
        <v>1</v>
      </c>
      <c r="G31" s="11">
        <v>2.6159999999999999E-2</v>
      </c>
    </row>
    <row r="32" spans="1:7" x14ac:dyDescent="0.15">
      <c r="A32" s="72"/>
      <c r="B32" s="11">
        <v>2.2200000000000001E-2</v>
      </c>
      <c r="C32" s="11" t="s">
        <v>352</v>
      </c>
      <c r="D32" s="11">
        <v>4.5999999999999999E-3</v>
      </c>
      <c r="E32" s="11">
        <v>4.4499999999999998E-2</v>
      </c>
      <c r="F32" s="11"/>
      <c r="G32" s="11">
        <v>0.26979999999999998</v>
      </c>
    </row>
    <row r="33" spans="1:7" x14ac:dyDescent="0.15">
      <c r="A33" s="72" t="s">
        <v>426</v>
      </c>
      <c r="B33" s="31">
        <v>-6.8720000000000003E-2</v>
      </c>
      <c r="C33" s="31">
        <v>-5.8790000000000002E-2</v>
      </c>
      <c r="D33" s="31">
        <v>-4.1709999999999997E-2</v>
      </c>
      <c r="E33" s="31">
        <v>-3.9820000000000001E-2</v>
      </c>
      <c r="F33" s="32">
        <v>2.6159999999999999E-2</v>
      </c>
      <c r="G33" s="11">
        <v>1</v>
      </c>
    </row>
    <row r="34" spans="1:7" x14ac:dyDescent="0.15">
      <c r="A34" s="72"/>
      <c r="B34" s="11">
        <v>3.7000000000000002E-3</v>
      </c>
      <c r="C34" s="11">
        <v>1.3100000000000001E-2</v>
      </c>
      <c r="D34" s="11">
        <v>7.8399999999999997E-2</v>
      </c>
      <c r="E34" s="11">
        <v>9.2999999999999999E-2</v>
      </c>
      <c r="F34" s="11">
        <v>0.26979999999999998</v>
      </c>
      <c r="G34" s="11"/>
    </row>
  </sheetData>
  <mergeCells count="16">
    <mergeCell ref="A33:A34"/>
    <mergeCell ref="A16:A17"/>
    <mergeCell ref="A12:A13"/>
    <mergeCell ref="A3:F3"/>
    <mergeCell ref="A4:F4"/>
    <mergeCell ref="A6:A7"/>
    <mergeCell ref="A8:A9"/>
    <mergeCell ref="A10:A11"/>
    <mergeCell ref="A29:A30"/>
    <mergeCell ref="A31:A32"/>
    <mergeCell ref="A14:A15"/>
    <mergeCell ref="A20:F20"/>
    <mergeCell ref="A21:F21"/>
    <mergeCell ref="A23:A24"/>
    <mergeCell ref="A25:A26"/>
    <mergeCell ref="A27:A28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3:G19"/>
  <sheetViews>
    <sheetView workbookViewId="0">
      <selection activeCell="D13" sqref="D13"/>
    </sheetView>
  </sheetViews>
  <sheetFormatPr defaultColWidth="8.75" defaultRowHeight="13.5" x14ac:dyDescent="0.15"/>
  <cols>
    <col min="1" max="1" width="16.375" style="8" customWidth="1"/>
    <col min="2" max="2" width="8" style="8" bestFit="1" customWidth="1"/>
    <col min="3" max="4" width="8.875" style="8" bestFit="1" customWidth="1"/>
    <col min="5" max="5" width="9.25" style="8" bestFit="1" customWidth="1"/>
    <col min="6" max="7" width="8.875" style="8" bestFit="1" customWidth="1"/>
    <col min="8" max="16384" width="8.75" style="8"/>
  </cols>
  <sheetData>
    <row r="3" spans="1:7" ht="14.25" thickBot="1" x14ac:dyDescent="0.2">
      <c r="A3" s="2" t="s">
        <v>374</v>
      </c>
    </row>
    <row r="4" spans="1:7" x14ac:dyDescent="0.15">
      <c r="A4" s="70" t="s">
        <v>361</v>
      </c>
      <c r="B4" s="71"/>
      <c r="C4" s="71"/>
      <c r="D4" s="71"/>
      <c r="E4" s="71"/>
      <c r="F4" s="71"/>
    </row>
    <row r="5" spans="1:7" x14ac:dyDescent="0.15">
      <c r="A5" s="72" t="s">
        <v>362</v>
      </c>
      <c r="B5" s="73" t="s">
        <v>363</v>
      </c>
      <c r="C5" s="73" t="s">
        <v>364</v>
      </c>
      <c r="D5" s="9" t="s">
        <v>365</v>
      </c>
      <c r="E5" s="9" t="s">
        <v>367</v>
      </c>
      <c r="F5" s="73" t="s">
        <v>369</v>
      </c>
    </row>
    <row r="6" spans="1:7" x14ac:dyDescent="0.15">
      <c r="A6" s="72"/>
      <c r="B6" s="73"/>
      <c r="C6" s="73"/>
      <c r="D6" s="9" t="s">
        <v>366</v>
      </c>
      <c r="E6" s="9" t="s">
        <v>368</v>
      </c>
      <c r="F6" s="73"/>
    </row>
    <row r="7" spans="1:7" x14ac:dyDescent="0.15">
      <c r="A7" s="10" t="s">
        <v>370</v>
      </c>
      <c r="B7" s="11">
        <v>1</v>
      </c>
      <c r="C7" s="11">
        <v>2.7967</v>
      </c>
      <c r="D7" s="11">
        <v>0.107</v>
      </c>
      <c r="E7" s="11">
        <v>683.15809999999999</v>
      </c>
      <c r="F7" s="11" t="s">
        <v>352</v>
      </c>
    </row>
    <row r="8" spans="1:7" x14ac:dyDescent="0.15">
      <c r="A8" s="10" t="s">
        <v>356</v>
      </c>
      <c r="B8" s="11">
        <v>1</v>
      </c>
      <c r="C8" s="11">
        <v>1.0871</v>
      </c>
      <c r="D8" s="11">
        <v>0.48349999999999999</v>
      </c>
      <c r="E8" s="11">
        <v>5.0556000000000001</v>
      </c>
      <c r="F8" s="11">
        <v>2.4500000000000001E-2</v>
      </c>
      <c r="G8" s="34">
        <f>C8/$C$12</f>
        <v>0.24408918427374993</v>
      </c>
    </row>
    <row r="9" spans="1:7" x14ac:dyDescent="0.15">
      <c r="A9" s="10" t="s">
        <v>357</v>
      </c>
      <c r="B9" s="11">
        <v>1</v>
      </c>
      <c r="C9" s="11">
        <v>1.0860000000000001</v>
      </c>
      <c r="D9" s="11">
        <v>0.38650000000000001</v>
      </c>
      <c r="E9" s="11">
        <v>7.8937999999999997</v>
      </c>
      <c r="F9" s="11">
        <v>5.0000000000000001E-3</v>
      </c>
      <c r="G9" s="34">
        <f t="shared" ref="G9:G11" si="0">C9/$C$12</f>
        <v>0.24384219862137105</v>
      </c>
    </row>
    <row r="10" spans="1:7" x14ac:dyDescent="0.15">
      <c r="A10" s="10" t="s">
        <v>360</v>
      </c>
      <c r="B10" s="11">
        <v>1</v>
      </c>
      <c r="C10" s="11">
        <v>1.1768000000000001</v>
      </c>
      <c r="D10" s="11">
        <v>0.49049999999999999</v>
      </c>
      <c r="E10" s="11">
        <v>5.7556000000000003</v>
      </c>
      <c r="F10" s="11">
        <v>1.6400000000000001E-2</v>
      </c>
      <c r="G10" s="34">
        <f t="shared" si="0"/>
        <v>0.26422974156319468</v>
      </c>
    </row>
    <row r="11" spans="1:7" x14ac:dyDescent="0.15">
      <c r="A11" s="10" t="s">
        <v>426</v>
      </c>
      <c r="B11" s="11">
        <v>1</v>
      </c>
      <c r="C11" s="11">
        <v>1.1037999999999999</v>
      </c>
      <c r="D11" s="11">
        <v>0.31530000000000002</v>
      </c>
      <c r="E11" s="11">
        <v>12.2552</v>
      </c>
      <c r="F11" s="11">
        <v>5.0000000000000001E-4</v>
      </c>
      <c r="G11" s="34">
        <f t="shared" si="0"/>
        <v>0.24783887554168443</v>
      </c>
    </row>
    <row r="12" spans="1:7" x14ac:dyDescent="0.15">
      <c r="B12" s="35" t="s">
        <v>376</v>
      </c>
      <c r="C12" s="8">
        <f>SUM(C8:C11)</f>
        <v>4.4536999999999995</v>
      </c>
      <c r="G12" s="36"/>
    </row>
    <row r="13" spans="1:7" x14ac:dyDescent="0.15">
      <c r="B13" s="35"/>
    </row>
    <row r="14" spans="1:7" ht="14.25" thickBot="1" x14ac:dyDescent="0.2">
      <c r="A14" s="2" t="s">
        <v>375</v>
      </c>
    </row>
    <row r="15" spans="1:7" x14ac:dyDescent="0.15">
      <c r="A15" s="70" t="s">
        <v>371</v>
      </c>
      <c r="B15" s="71"/>
      <c r="C15" s="71"/>
      <c r="D15" s="71"/>
    </row>
    <row r="16" spans="1:7" x14ac:dyDescent="0.15">
      <c r="A16" s="72" t="s">
        <v>372</v>
      </c>
      <c r="B16" s="73" t="s">
        <v>363</v>
      </c>
      <c r="C16" s="9" t="s">
        <v>373</v>
      </c>
      <c r="D16" s="73" t="s">
        <v>369</v>
      </c>
    </row>
    <row r="17" spans="1:4" x14ac:dyDescent="0.15">
      <c r="A17" s="72"/>
      <c r="B17" s="73"/>
      <c r="C17" s="9" t="s">
        <v>368</v>
      </c>
      <c r="D17" s="73"/>
    </row>
    <row r="18" spans="1:4" x14ac:dyDescent="0.15">
      <c r="A18" s="10" t="s">
        <v>358</v>
      </c>
      <c r="B18" s="11">
        <v>1</v>
      </c>
      <c r="C18" s="11">
        <v>1.4048</v>
      </c>
      <c r="D18" s="11">
        <v>0.2359</v>
      </c>
    </row>
    <row r="19" spans="1:4" x14ac:dyDescent="0.15">
      <c r="A19" s="10" t="s">
        <v>359</v>
      </c>
      <c r="B19" s="11">
        <v>1</v>
      </c>
      <c r="C19" s="11">
        <v>0.4642</v>
      </c>
      <c r="D19" s="11">
        <v>0.49569999999999997</v>
      </c>
    </row>
  </sheetData>
  <mergeCells count="9">
    <mergeCell ref="A15:D15"/>
    <mergeCell ref="A16:A17"/>
    <mergeCell ref="B16:B17"/>
    <mergeCell ref="D16:D17"/>
    <mergeCell ref="A4:F4"/>
    <mergeCell ref="A5:A6"/>
    <mergeCell ref="B5:B6"/>
    <mergeCell ref="C5:C6"/>
    <mergeCell ref="F5:F6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"/>
  <sheetViews>
    <sheetView topLeftCell="B1" workbookViewId="0">
      <selection activeCell="B11" sqref="B11"/>
    </sheetView>
  </sheetViews>
  <sheetFormatPr defaultColWidth="8.75" defaultRowHeight="13.5" x14ac:dyDescent="0.15"/>
  <cols>
    <col min="1" max="1" width="17" style="51" customWidth="1"/>
    <col min="2" max="2" width="32.125" style="51" customWidth="1"/>
    <col min="3" max="3" width="10.5" style="51" customWidth="1"/>
    <col min="4" max="4" width="11.5" style="51" customWidth="1"/>
    <col min="5" max="5" width="88.125" style="51" customWidth="1"/>
    <col min="6" max="6" width="9.75" style="51" customWidth="1"/>
    <col min="7" max="7" width="38.75" style="51" customWidth="1"/>
    <col min="8" max="8" width="11.5" style="51" customWidth="1"/>
    <col min="9" max="9" width="22.5" style="51" customWidth="1"/>
    <col min="10" max="16384" width="8.75" style="51"/>
  </cols>
  <sheetData>
    <row r="1" spans="1:9" x14ac:dyDescent="0.15">
      <c r="A1" s="50" t="s">
        <v>377</v>
      </c>
      <c r="B1" s="50" t="s">
        <v>378</v>
      </c>
      <c r="C1" s="37" t="s">
        <v>330</v>
      </c>
      <c r="D1" s="37" t="s">
        <v>331</v>
      </c>
      <c r="E1" s="37" t="s">
        <v>430</v>
      </c>
      <c r="F1" s="50" t="s">
        <v>379</v>
      </c>
      <c r="G1" s="50" t="s">
        <v>431</v>
      </c>
      <c r="H1" s="50" t="s">
        <v>380</v>
      </c>
      <c r="I1" s="50" t="s">
        <v>432</v>
      </c>
    </row>
    <row r="2" spans="1:9" x14ac:dyDescent="0.15">
      <c r="A2" s="90" t="s">
        <v>381</v>
      </c>
      <c r="B2" s="52" t="s">
        <v>332</v>
      </c>
      <c r="C2" s="38">
        <v>9.4100000000000003E-2</v>
      </c>
      <c r="D2" s="38">
        <v>9.4100000000000003E-2</v>
      </c>
      <c r="E2" s="55" t="s">
        <v>433</v>
      </c>
      <c r="F2" s="62">
        <v>9.6000000000000002E-2</v>
      </c>
      <c r="G2" s="86" t="s">
        <v>440</v>
      </c>
      <c r="H2" s="81">
        <v>0.4</v>
      </c>
      <c r="I2" s="81" t="s">
        <v>441</v>
      </c>
    </row>
    <row r="3" spans="1:9" x14ac:dyDescent="0.15">
      <c r="A3" s="84"/>
      <c r="B3" s="52" t="s">
        <v>333</v>
      </c>
      <c r="C3" s="38">
        <v>9.3200000000000005E-2</v>
      </c>
      <c r="D3" s="38">
        <v>9.35E-2</v>
      </c>
      <c r="E3" s="55" t="s">
        <v>433</v>
      </c>
      <c r="F3" s="62">
        <v>9.6000000000000002E-2</v>
      </c>
      <c r="G3" s="87"/>
      <c r="H3" s="82"/>
      <c r="I3" s="82"/>
    </row>
    <row r="4" spans="1:9" x14ac:dyDescent="0.15">
      <c r="A4" s="84"/>
      <c r="B4" s="52" t="s">
        <v>338</v>
      </c>
      <c r="C4" s="38">
        <v>9.11E-2</v>
      </c>
      <c r="D4" s="38">
        <v>0.1082</v>
      </c>
      <c r="E4" s="55" t="s">
        <v>433</v>
      </c>
      <c r="F4" s="62">
        <v>0.104</v>
      </c>
      <c r="G4" s="87"/>
      <c r="H4" s="82"/>
      <c r="I4" s="82"/>
    </row>
    <row r="5" spans="1:9" x14ac:dyDescent="0.15">
      <c r="A5" s="85"/>
      <c r="B5" s="52" t="s">
        <v>444</v>
      </c>
      <c r="C5" s="38">
        <v>0.1739</v>
      </c>
      <c r="D5" s="38">
        <v>0.17330000000000001</v>
      </c>
      <c r="E5" s="55" t="s">
        <v>434</v>
      </c>
      <c r="F5" s="62">
        <v>0.104</v>
      </c>
      <c r="G5" s="88"/>
      <c r="H5" s="83"/>
      <c r="I5" s="83"/>
    </row>
    <row r="6" spans="1:9" x14ac:dyDescent="0.15">
      <c r="A6" s="89" t="s">
        <v>382</v>
      </c>
      <c r="B6" s="52" t="s">
        <v>335</v>
      </c>
      <c r="C6" s="38">
        <v>1.6199999999999999E-2</v>
      </c>
      <c r="D6" s="38">
        <v>2.9700000000000001E-2</v>
      </c>
      <c r="E6" s="55" t="s">
        <v>435</v>
      </c>
      <c r="F6" s="62">
        <v>0.09</v>
      </c>
      <c r="G6" s="86" t="s">
        <v>443</v>
      </c>
      <c r="H6" s="81">
        <v>0.2</v>
      </c>
      <c r="I6" s="81" t="s">
        <v>441</v>
      </c>
    </row>
    <row r="7" spans="1:9" x14ac:dyDescent="0.15">
      <c r="A7" s="89"/>
      <c r="B7" s="52" t="s">
        <v>387</v>
      </c>
      <c r="C7" s="53" t="s">
        <v>388</v>
      </c>
      <c r="D7" s="53" t="s">
        <v>388</v>
      </c>
      <c r="E7" s="55" t="s">
        <v>445</v>
      </c>
      <c r="F7" s="62">
        <v>0.09</v>
      </c>
      <c r="G7" s="87"/>
      <c r="H7" s="82"/>
      <c r="I7" s="82"/>
    </row>
    <row r="8" spans="1:9" x14ac:dyDescent="0.15">
      <c r="A8" s="89"/>
      <c r="B8" s="54" t="s">
        <v>384</v>
      </c>
      <c r="C8" s="53" t="s">
        <v>388</v>
      </c>
      <c r="D8" s="53" t="s">
        <v>388</v>
      </c>
      <c r="E8" s="55" t="s">
        <v>436</v>
      </c>
      <c r="F8" s="62">
        <v>0.02</v>
      </c>
      <c r="G8" s="88"/>
      <c r="H8" s="83"/>
      <c r="I8" s="83"/>
    </row>
    <row r="9" spans="1:9" ht="27" x14ac:dyDescent="0.15">
      <c r="A9" s="89" t="s">
        <v>385</v>
      </c>
      <c r="B9" s="57" t="s">
        <v>543</v>
      </c>
      <c r="C9" s="38">
        <v>0.1071</v>
      </c>
      <c r="D9" s="38">
        <v>0.1129</v>
      </c>
      <c r="E9" s="56" t="s">
        <v>437</v>
      </c>
      <c r="F9" s="62">
        <v>0.16</v>
      </c>
      <c r="G9" s="86" t="s">
        <v>442</v>
      </c>
      <c r="H9" s="81">
        <v>0.4</v>
      </c>
      <c r="I9" s="81" t="s">
        <v>441</v>
      </c>
    </row>
    <row r="10" spans="1:9" ht="27" x14ac:dyDescent="0.15">
      <c r="A10" s="89"/>
      <c r="B10" s="57" t="s">
        <v>544</v>
      </c>
      <c r="C10" s="38">
        <v>0.4143</v>
      </c>
      <c r="D10" s="38">
        <v>0.36</v>
      </c>
      <c r="E10" s="56" t="s">
        <v>438</v>
      </c>
      <c r="F10" s="62">
        <v>0.16</v>
      </c>
      <c r="G10" s="87"/>
      <c r="H10" s="84"/>
      <c r="I10" s="84"/>
    </row>
    <row r="11" spans="1:9" ht="27" x14ac:dyDescent="0.15">
      <c r="A11" s="89"/>
      <c r="B11" s="57" t="s">
        <v>545</v>
      </c>
      <c r="C11" s="38">
        <v>7.8600000000000003E-2</v>
      </c>
      <c r="D11" s="38">
        <v>4.1399999999999999E-2</v>
      </c>
      <c r="E11" s="56" t="s">
        <v>439</v>
      </c>
      <c r="F11" s="62">
        <v>0.08</v>
      </c>
      <c r="G11" s="88"/>
      <c r="H11" s="85"/>
      <c r="I11" s="85"/>
    </row>
  </sheetData>
  <mergeCells count="12">
    <mergeCell ref="A9:A11"/>
    <mergeCell ref="A6:A8"/>
    <mergeCell ref="H6:H8"/>
    <mergeCell ref="H9:H11"/>
    <mergeCell ref="A2:A5"/>
    <mergeCell ref="H2:H5"/>
    <mergeCell ref="I2:I5"/>
    <mergeCell ref="I6:I8"/>
    <mergeCell ref="I9:I11"/>
    <mergeCell ref="G2:G5"/>
    <mergeCell ref="G6:G8"/>
    <mergeCell ref="G9:G11"/>
  </mergeCells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44"/>
  <sheetViews>
    <sheetView topLeftCell="B1" workbookViewId="0">
      <selection activeCell="E2" sqref="E2"/>
    </sheetView>
  </sheetViews>
  <sheetFormatPr defaultRowHeight="13.5" x14ac:dyDescent="0.15"/>
  <cols>
    <col min="1" max="1" width="20.5" style="40" customWidth="1"/>
    <col min="2" max="2" width="27.5" style="43" customWidth="1"/>
    <col min="3" max="3" width="33.25" customWidth="1"/>
    <col min="4" max="4" width="23" customWidth="1"/>
    <col min="5" max="5" width="17" style="7" customWidth="1"/>
  </cols>
  <sheetData>
    <row r="1" spans="1:8" x14ac:dyDescent="0.15">
      <c r="A1" s="39" t="s">
        <v>377</v>
      </c>
      <c r="B1" s="42" t="s">
        <v>378</v>
      </c>
      <c r="C1" s="41" t="s">
        <v>412</v>
      </c>
      <c r="D1" s="41" t="s">
        <v>413</v>
      </c>
      <c r="E1" s="39" t="s">
        <v>450</v>
      </c>
    </row>
    <row r="2" spans="1:8" x14ac:dyDescent="0.15">
      <c r="A2" s="95" t="s">
        <v>381</v>
      </c>
      <c r="B2" s="91" t="s">
        <v>332</v>
      </c>
      <c r="C2" s="6" t="s">
        <v>183</v>
      </c>
      <c r="D2" s="6">
        <v>49</v>
      </c>
      <c r="E2" s="44">
        <f>ROUND(((D2*$H$2+$H$3)-$H$4)/$H$5,0)</f>
        <v>512</v>
      </c>
      <c r="G2" s="59" t="s">
        <v>453</v>
      </c>
      <c r="H2" s="60">
        <f>(LN(10)-LN(5))/35</f>
        <v>1.980420515885559E-2</v>
      </c>
    </row>
    <row r="3" spans="1:8" x14ac:dyDescent="0.15">
      <c r="A3" s="96"/>
      <c r="B3" s="92"/>
      <c r="C3" s="6" t="s">
        <v>184</v>
      </c>
      <c r="D3" s="6">
        <v>22</v>
      </c>
      <c r="E3" s="44">
        <f t="shared" ref="E3:E35" si="0">ROUND(((D3*$H$2+$H$3)-$H$4)/$H$5,0)</f>
        <v>496</v>
      </c>
      <c r="G3" s="59" t="s">
        <v>454</v>
      </c>
      <c r="H3" s="60">
        <f>LN(5)-110*H2</f>
        <v>-0.56902465504001465</v>
      </c>
    </row>
    <row r="4" spans="1:8" x14ac:dyDescent="0.15">
      <c r="A4" s="96"/>
      <c r="B4" s="91" t="s">
        <v>333</v>
      </c>
      <c r="C4" s="6" t="s">
        <v>399</v>
      </c>
      <c r="D4" s="6">
        <v>100</v>
      </c>
      <c r="E4" s="44">
        <f t="shared" si="0"/>
        <v>541</v>
      </c>
      <c r="G4" s="59" t="s">
        <v>455</v>
      </c>
      <c r="H4" s="60">
        <f>-25*LN(2)</f>
        <v>-17.328679513998633</v>
      </c>
    </row>
    <row r="5" spans="1:8" x14ac:dyDescent="0.15">
      <c r="A5" s="96"/>
      <c r="B5" s="93"/>
      <c r="C5" s="6" t="s">
        <v>400</v>
      </c>
      <c r="D5" s="6">
        <v>91</v>
      </c>
      <c r="E5" s="44">
        <f t="shared" si="0"/>
        <v>536</v>
      </c>
      <c r="G5" s="59" t="s">
        <v>456</v>
      </c>
      <c r="H5" s="60">
        <f>LN(2)/20</f>
        <v>3.4657359027997263E-2</v>
      </c>
    </row>
    <row r="6" spans="1:8" x14ac:dyDescent="0.15">
      <c r="A6" s="96"/>
      <c r="B6" s="92"/>
      <c r="C6" s="6" t="s">
        <v>401</v>
      </c>
      <c r="D6" s="6">
        <v>23</v>
      </c>
      <c r="E6" s="44">
        <f t="shared" si="0"/>
        <v>497</v>
      </c>
      <c r="G6" s="61"/>
      <c r="H6" s="61"/>
    </row>
    <row r="7" spans="1:8" x14ac:dyDescent="0.15">
      <c r="A7" s="96"/>
      <c r="B7" s="91" t="s">
        <v>338</v>
      </c>
      <c r="C7" s="6" t="s">
        <v>213</v>
      </c>
      <c r="D7" s="6">
        <v>24</v>
      </c>
      <c r="E7" s="44">
        <f t="shared" si="0"/>
        <v>497</v>
      </c>
    </row>
    <row r="8" spans="1:8" x14ac:dyDescent="0.15">
      <c r="A8" s="96"/>
      <c r="B8" s="93"/>
      <c r="C8" s="6" t="s">
        <v>214</v>
      </c>
      <c r="D8" s="6">
        <v>39</v>
      </c>
      <c r="E8" s="44">
        <f t="shared" si="0"/>
        <v>506</v>
      </c>
    </row>
    <row r="9" spans="1:8" x14ac:dyDescent="0.15">
      <c r="A9" s="96"/>
      <c r="B9" s="92"/>
      <c r="C9" s="6" t="s">
        <v>451</v>
      </c>
      <c r="D9" s="6">
        <v>12</v>
      </c>
      <c r="E9" s="44">
        <f t="shared" si="0"/>
        <v>490</v>
      </c>
    </row>
    <row r="10" spans="1:8" x14ac:dyDescent="0.15">
      <c r="A10" s="96"/>
      <c r="B10" s="91" t="s">
        <v>444</v>
      </c>
      <c r="C10" s="6" t="s">
        <v>427</v>
      </c>
      <c r="D10" s="6">
        <v>48</v>
      </c>
      <c r="E10" s="44">
        <f t="shared" si="0"/>
        <v>511</v>
      </c>
    </row>
    <row r="11" spans="1:8" x14ac:dyDescent="0.15">
      <c r="A11" s="96"/>
      <c r="B11" s="93"/>
      <c r="C11" s="6" t="s">
        <v>428</v>
      </c>
      <c r="D11" s="6">
        <v>12</v>
      </c>
      <c r="E11" s="44">
        <f t="shared" si="0"/>
        <v>490</v>
      </c>
    </row>
    <row r="12" spans="1:8" x14ac:dyDescent="0.15">
      <c r="A12" s="97"/>
      <c r="B12" s="92"/>
      <c r="C12" s="6" t="s">
        <v>429</v>
      </c>
      <c r="D12" s="6">
        <v>28</v>
      </c>
      <c r="E12" s="44">
        <f t="shared" si="0"/>
        <v>500</v>
      </c>
    </row>
    <row r="13" spans="1:8" x14ac:dyDescent="0.15">
      <c r="A13" s="94" t="s">
        <v>382</v>
      </c>
      <c r="B13" s="91" t="s">
        <v>335</v>
      </c>
      <c r="C13" s="6" t="s">
        <v>195</v>
      </c>
      <c r="D13" s="6">
        <v>100</v>
      </c>
      <c r="E13" s="44">
        <f t="shared" si="0"/>
        <v>541</v>
      </c>
    </row>
    <row r="14" spans="1:8" x14ac:dyDescent="0.15">
      <c r="A14" s="94"/>
      <c r="B14" s="93"/>
      <c r="C14" s="6" t="s">
        <v>196</v>
      </c>
      <c r="D14" s="6">
        <v>0</v>
      </c>
      <c r="E14" s="44">
        <f t="shared" si="0"/>
        <v>484</v>
      </c>
    </row>
    <row r="15" spans="1:8" x14ac:dyDescent="0.15">
      <c r="A15" s="94"/>
      <c r="B15" s="92"/>
      <c r="C15" s="6" t="s">
        <v>197</v>
      </c>
      <c r="D15" s="6">
        <v>50</v>
      </c>
      <c r="E15" s="44">
        <f t="shared" si="0"/>
        <v>512</v>
      </c>
    </row>
    <row r="16" spans="1:8" x14ac:dyDescent="0.15">
      <c r="A16" s="94"/>
      <c r="B16" s="91" t="s">
        <v>452</v>
      </c>
      <c r="C16" s="6" t="s">
        <v>389</v>
      </c>
      <c r="D16" s="6">
        <v>100</v>
      </c>
      <c r="E16" s="44">
        <f t="shared" si="0"/>
        <v>541</v>
      </c>
    </row>
    <row r="17" spans="1:5" x14ac:dyDescent="0.15">
      <c r="A17" s="94"/>
      <c r="B17" s="93"/>
      <c r="C17" s="6" t="s">
        <v>390</v>
      </c>
      <c r="D17" s="6">
        <v>75</v>
      </c>
      <c r="E17" s="44">
        <f t="shared" si="0"/>
        <v>526</v>
      </c>
    </row>
    <row r="18" spans="1:5" x14ac:dyDescent="0.15">
      <c r="A18" s="94"/>
      <c r="B18" s="93"/>
      <c r="C18" s="6" t="s">
        <v>391</v>
      </c>
      <c r="D18" s="6">
        <v>50</v>
      </c>
      <c r="E18" s="44">
        <f t="shared" si="0"/>
        <v>512</v>
      </c>
    </row>
    <row r="19" spans="1:5" x14ac:dyDescent="0.15">
      <c r="A19" s="94"/>
      <c r="B19" s="93"/>
      <c r="C19" s="6" t="s">
        <v>392</v>
      </c>
      <c r="D19" s="6">
        <v>25</v>
      </c>
      <c r="E19" s="44">
        <f t="shared" si="0"/>
        <v>498</v>
      </c>
    </row>
    <row r="20" spans="1:5" x14ac:dyDescent="0.15">
      <c r="A20" s="94"/>
      <c r="B20" s="92"/>
      <c r="C20" s="6" t="s">
        <v>393</v>
      </c>
      <c r="D20" s="6">
        <v>0</v>
      </c>
      <c r="E20" s="44">
        <f t="shared" si="0"/>
        <v>484</v>
      </c>
    </row>
    <row r="21" spans="1:5" x14ac:dyDescent="0.15">
      <c r="A21" s="94"/>
      <c r="B21" s="91" t="s">
        <v>384</v>
      </c>
      <c r="C21" s="6" t="s">
        <v>394</v>
      </c>
      <c r="D21" s="6">
        <v>100</v>
      </c>
      <c r="E21" s="44">
        <f t="shared" si="0"/>
        <v>541</v>
      </c>
    </row>
    <row r="22" spans="1:5" x14ac:dyDescent="0.15">
      <c r="A22" s="94"/>
      <c r="B22" s="93"/>
      <c r="C22" s="6" t="s">
        <v>395</v>
      </c>
      <c r="D22" s="6">
        <v>75</v>
      </c>
      <c r="E22" s="44">
        <f t="shared" si="0"/>
        <v>526</v>
      </c>
    </row>
    <row r="23" spans="1:5" x14ac:dyDescent="0.15">
      <c r="A23" s="94"/>
      <c r="B23" s="93"/>
      <c r="C23" s="6" t="s">
        <v>396</v>
      </c>
      <c r="D23" s="6">
        <v>50</v>
      </c>
      <c r="E23" s="44">
        <f t="shared" si="0"/>
        <v>512</v>
      </c>
    </row>
    <row r="24" spans="1:5" x14ac:dyDescent="0.15">
      <c r="A24" s="94"/>
      <c r="B24" s="93"/>
      <c r="C24" s="6" t="s">
        <v>397</v>
      </c>
      <c r="D24" s="6">
        <v>25</v>
      </c>
      <c r="E24" s="44">
        <f t="shared" si="0"/>
        <v>498</v>
      </c>
    </row>
    <row r="25" spans="1:5" x14ac:dyDescent="0.15">
      <c r="A25" s="94"/>
      <c r="B25" s="92"/>
      <c r="C25" s="6" t="s">
        <v>398</v>
      </c>
      <c r="D25" s="6">
        <v>0</v>
      </c>
      <c r="E25" s="44">
        <f t="shared" si="0"/>
        <v>484</v>
      </c>
    </row>
    <row r="26" spans="1:5" ht="14.1" customHeight="1" x14ac:dyDescent="0.15">
      <c r="A26" s="94" t="s">
        <v>385</v>
      </c>
      <c r="B26" s="91" t="s">
        <v>446</v>
      </c>
      <c r="C26" s="6" t="s">
        <v>402</v>
      </c>
      <c r="D26" s="6">
        <v>100</v>
      </c>
      <c r="E26" s="44">
        <f t="shared" si="0"/>
        <v>541</v>
      </c>
    </row>
    <row r="27" spans="1:5" x14ac:dyDescent="0.15">
      <c r="A27" s="94"/>
      <c r="B27" s="93"/>
      <c r="C27" s="6" t="s">
        <v>403</v>
      </c>
      <c r="D27" s="6">
        <v>70</v>
      </c>
      <c r="E27" s="44">
        <f t="shared" si="0"/>
        <v>524</v>
      </c>
    </row>
    <row r="28" spans="1:5" x14ac:dyDescent="0.15">
      <c r="A28" s="94"/>
      <c r="B28" s="93"/>
      <c r="C28" s="6" t="s">
        <v>404</v>
      </c>
      <c r="D28" s="6">
        <v>30</v>
      </c>
      <c r="E28" s="44">
        <f t="shared" si="0"/>
        <v>501</v>
      </c>
    </row>
    <row r="29" spans="1:5" x14ac:dyDescent="0.15">
      <c r="A29" s="94"/>
      <c r="B29" s="92"/>
      <c r="C29" s="6" t="s">
        <v>405</v>
      </c>
      <c r="D29" s="6">
        <v>0</v>
      </c>
      <c r="E29" s="44">
        <f t="shared" si="0"/>
        <v>484</v>
      </c>
    </row>
    <row r="30" spans="1:5" ht="14.1" customHeight="1" x14ac:dyDescent="0.15">
      <c r="A30" s="94"/>
      <c r="B30" s="91" t="s">
        <v>447</v>
      </c>
      <c r="C30" s="6" t="s">
        <v>406</v>
      </c>
      <c r="D30" s="6">
        <v>100</v>
      </c>
      <c r="E30" s="44">
        <f t="shared" si="0"/>
        <v>541</v>
      </c>
    </row>
    <row r="31" spans="1:5" x14ac:dyDescent="0.15">
      <c r="A31" s="94"/>
      <c r="B31" s="93"/>
      <c r="C31" s="6" t="s">
        <v>407</v>
      </c>
      <c r="D31" s="6">
        <v>50</v>
      </c>
      <c r="E31" s="44">
        <f t="shared" si="0"/>
        <v>512</v>
      </c>
    </row>
    <row r="32" spans="1:5" x14ac:dyDescent="0.15">
      <c r="A32" s="94"/>
      <c r="B32" s="92"/>
      <c r="C32" s="6" t="s">
        <v>408</v>
      </c>
      <c r="D32" s="6">
        <v>0</v>
      </c>
      <c r="E32" s="44">
        <f t="shared" si="0"/>
        <v>484</v>
      </c>
    </row>
    <row r="33" spans="1:5" ht="14.1" customHeight="1" x14ac:dyDescent="0.15">
      <c r="A33" s="94"/>
      <c r="B33" s="91" t="s">
        <v>386</v>
      </c>
      <c r="C33" s="6" t="s">
        <v>409</v>
      </c>
      <c r="D33" s="6">
        <v>100</v>
      </c>
      <c r="E33" s="44">
        <f t="shared" si="0"/>
        <v>541</v>
      </c>
    </row>
    <row r="34" spans="1:5" x14ac:dyDescent="0.15">
      <c r="A34" s="94"/>
      <c r="B34" s="93"/>
      <c r="C34" s="6" t="s">
        <v>410</v>
      </c>
      <c r="D34" s="6">
        <v>50</v>
      </c>
      <c r="E34" s="44">
        <f t="shared" si="0"/>
        <v>512</v>
      </c>
    </row>
    <row r="35" spans="1:5" x14ac:dyDescent="0.15">
      <c r="A35" s="94"/>
      <c r="B35" s="92"/>
      <c r="C35" s="6" t="s">
        <v>411</v>
      </c>
      <c r="D35" s="6">
        <v>0</v>
      </c>
      <c r="E35" s="44">
        <f t="shared" si="0"/>
        <v>484</v>
      </c>
    </row>
    <row r="36" spans="1:5" x14ac:dyDescent="0.15">
      <c r="A36"/>
      <c r="E36"/>
    </row>
    <row r="37" spans="1:5" x14ac:dyDescent="0.15">
      <c r="A37"/>
      <c r="B37"/>
      <c r="E37"/>
    </row>
    <row r="38" spans="1:5" x14ac:dyDescent="0.15">
      <c r="A38"/>
      <c r="E38"/>
    </row>
    <row r="39" spans="1:5" x14ac:dyDescent="0.15">
      <c r="A39"/>
      <c r="E39"/>
    </row>
    <row r="40" spans="1:5" x14ac:dyDescent="0.15">
      <c r="A40"/>
      <c r="E40"/>
    </row>
    <row r="41" spans="1:5" x14ac:dyDescent="0.15">
      <c r="A41"/>
      <c r="E41"/>
    </row>
    <row r="42" spans="1:5" x14ac:dyDescent="0.15">
      <c r="A42"/>
      <c r="E42"/>
    </row>
    <row r="43" spans="1:5" x14ac:dyDescent="0.15">
      <c r="A43"/>
      <c r="E43"/>
    </row>
    <row r="44" spans="1:5" x14ac:dyDescent="0.15">
      <c r="A44"/>
      <c r="E44"/>
    </row>
    <row r="45" spans="1:5" x14ac:dyDescent="0.15">
      <c r="A45"/>
      <c r="E45"/>
    </row>
    <row r="46" spans="1:5" x14ac:dyDescent="0.15">
      <c r="A46"/>
      <c r="E46"/>
    </row>
    <row r="47" spans="1:5" x14ac:dyDescent="0.15">
      <c r="A47"/>
      <c r="E47"/>
    </row>
    <row r="48" spans="1:5" x14ac:dyDescent="0.15">
      <c r="A48"/>
      <c r="E48"/>
    </row>
    <row r="49" spans="1:5" x14ac:dyDescent="0.15">
      <c r="A49"/>
      <c r="E49"/>
    </row>
    <row r="50" spans="1:5" x14ac:dyDescent="0.15">
      <c r="A50"/>
      <c r="E50"/>
    </row>
    <row r="51" spans="1:5" x14ac:dyDescent="0.15">
      <c r="A51"/>
      <c r="E51"/>
    </row>
    <row r="52" spans="1:5" x14ac:dyDescent="0.15">
      <c r="A52"/>
      <c r="E52"/>
    </row>
    <row r="53" spans="1:5" x14ac:dyDescent="0.15">
      <c r="A53"/>
      <c r="E53"/>
    </row>
    <row r="54" spans="1:5" x14ac:dyDescent="0.15">
      <c r="A54"/>
      <c r="E54"/>
    </row>
    <row r="55" spans="1:5" x14ac:dyDescent="0.15">
      <c r="A55"/>
      <c r="E55"/>
    </row>
    <row r="56" spans="1:5" x14ac:dyDescent="0.15">
      <c r="A56"/>
      <c r="E56"/>
    </row>
    <row r="57" spans="1:5" x14ac:dyDescent="0.15">
      <c r="A57"/>
      <c r="E57"/>
    </row>
    <row r="58" spans="1:5" x14ac:dyDescent="0.15">
      <c r="A58"/>
      <c r="E58"/>
    </row>
    <row r="59" spans="1:5" x14ac:dyDescent="0.15">
      <c r="A59"/>
      <c r="E59"/>
    </row>
    <row r="60" spans="1:5" x14ac:dyDescent="0.15">
      <c r="A60"/>
      <c r="E60"/>
    </row>
    <row r="61" spans="1:5" x14ac:dyDescent="0.15">
      <c r="A61"/>
      <c r="E61"/>
    </row>
    <row r="62" spans="1:5" x14ac:dyDescent="0.15">
      <c r="A62"/>
      <c r="E62"/>
    </row>
    <row r="63" spans="1:5" x14ac:dyDescent="0.15">
      <c r="A63"/>
      <c r="E63"/>
    </row>
    <row r="64" spans="1:5" x14ac:dyDescent="0.15">
      <c r="A64"/>
      <c r="E64"/>
    </row>
    <row r="65" spans="1:5" x14ac:dyDescent="0.15">
      <c r="A65"/>
      <c r="E65"/>
    </row>
    <row r="66" spans="1:5" x14ac:dyDescent="0.15">
      <c r="A66"/>
      <c r="E66"/>
    </row>
    <row r="67" spans="1:5" x14ac:dyDescent="0.15">
      <c r="A67"/>
      <c r="E67"/>
    </row>
    <row r="68" spans="1:5" x14ac:dyDescent="0.15">
      <c r="A68"/>
      <c r="E68"/>
    </row>
    <row r="69" spans="1:5" x14ac:dyDescent="0.15">
      <c r="A69"/>
      <c r="E69"/>
    </row>
    <row r="70" spans="1:5" x14ac:dyDescent="0.15">
      <c r="A70"/>
      <c r="E70"/>
    </row>
    <row r="71" spans="1:5" x14ac:dyDescent="0.15">
      <c r="A71"/>
      <c r="E71"/>
    </row>
    <row r="72" spans="1:5" x14ac:dyDescent="0.15">
      <c r="A72"/>
      <c r="E72"/>
    </row>
    <row r="73" spans="1:5" x14ac:dyDescent="0.15">
      <c r="A73"/>
      <c r="E73"/>
    </row>
    <row r="74" spans="1:5" x14ac:dyDescent="0.15">
      <c r="A74"/>
      <c r="E74"/>
    </row>
    <row r="75" spans="1:5" x14ac:dyDescent="0.15">
      <c r="A75"/>
      <c r="E75"/>
    </row>
    <row r="76" spans="1:5" x14ac:dyDescent="0.15">
      <c r="A76"/>
      <c r="E76"/>
    </row>
    <row r="77" spans="1:5" x14ac:dyDescent="0.15">
      <c r="A77"/>
      <c r="E77"/>
    </row>
    <row r="78" spans="1:5" x14ac:dyDescent="0.15">
      <c r="A78"/>
      <c r="E78"/>
    </row>
    <row r="79" spans="1:5" x14ac:dyDescent="0.15">
      <c r="A79"/>
      <c r="E79"/>
    </row>
    <row r="80" spans="1:5" x14ac:dyDescent="0.15">
      <c r="A80"/>
      <c r="E80"/>
    </row>
    <row r="81" spans="1:5" x14ac:dyDescent="0.15">
      <c r="A81"/>
      <c r="E81"/>
    </row>
    <row r="82" spans="1:5" x14ac:dyDescent="0.15">
      <c r="A82"/>
      <c r="E82"/>
    </row>
    <row r="83" spans="1:5" x14ac:dyDescent="0.15">
      <c r="A83"/>
      <c r="E83"/>
    </row>
    <row r="84" spans="1:5" x14ac:dyDescent="0.15">
      <c r="A84"/>
      <c r="E84"/>
    </row>
    <row r="85" spans="1:5" x14ac:dyDescent="0.15">
      <c r="A85"/>
      <c r="E85"/>
    </row>
    <row r="86" spans="1:5" x14ac:dyDescent="0.15">
      <c r="A86"/>
      <c r="E86"/>
    </row>
    <row r="87" spans="1:5" x14ac:dyDescent="0.15">
      <c r="A87"/>
      <c r="E87"/>
    </row>
    <row r="88" spans="1:5" x14ac:dyDescent="0.15">
      <c r="A88"/>
      <c r="E88"/>
    </row>
    <row r="89" spans="1:5" x14ac:dyDescent="0.15">
      <c r="A89"/>
      <c r="E89"/>
    </row>
    <row r="90" spans="1:5" x14ac:dyDescent="0.15">
      <c r="A90"/>
      <c r="E90"/>
    </row>
    <row r="91" spans="1:5" x14ac:dyDescent="0.15">
      <c r="A91"/>
      <c r="E91"/>
    </row>
    <row r="92" spans="1:5" x14ac:dyDescent="0.15">
      <c r="A92"/>
      <c r="E92"/>
    </row>
    <row r="93" spans="1:5" x14ac:dyDescent="0.15">
      <c r="A93"/>
      <c r="E93"/>
    </row>
    <row r="94" spans="1:5" x14ac:dyDescent="0.15">
      <c r="A94"/>
      <c r="E94"/>
    </row>
    <row r="95" spans="1:5" x14ac:dyDescent="0.15">
      <c r="A95"/>
      <c r="E95"/>
    </row>
    <row r="96" spans="1:5" x14ac:dyDescent="0.15">
      <c r="A96"/>
      <c r="E96"/>
    </row>
    <row r="97" spans="1:5" x14ac:dyDescent="0.15">
      <c r="A97"/>
      <c r="E97"/>
    </row>
    <row r="98" spans="1:5" x14ac:dyDescent="0.15">
      <c r="A98"/>
      <c r="E98"/>
    </row>
    <row r="99" spans="1:5" x14ac:dyDescent="0.15">
      <c r="A99"/>
      <c r="E99"/>
    </row>
    <row r="100" spans="1:5" x14ac:dyDescent="0.15">
      <c r="A100"/>
      <c r="E100"/>
    </row>
    <row r="101" spans="1:5" x14ac:dyDescent="0.15">
      <c r="A101"/>
      <c r="E101"/>
    </row>
    <row r="102" spans="1:5" x14ac:dyDescent="0.15">
      <c r="A102"/>
      <c r="E102"/>
    </row>
    <row r="103" spans="1:5" x14ac:dyDescent="0.15">
      <c r="A103"/>
      <c r="E103"/>
    </row>
    <row r="104" spans="1:5" x14ac:dyDescent="0.15">
      <c r="A104"/>
      <c r="E104"/>
    </row>
    <row r="105" spans="1:5" x14ac:dyDescent="0.15">
      <c r="A105"/>
      <c r="E105"/>
    </row>
    <row r="106" spans="1:5" x14ac:dyDescent="0.15">
      <c r="A106"/>
      <c r="E106"/>
    </row>
    <row r="107" spans="1:5" x14ac:dyDescent="0.15">
      <c r="A107"/>
      <c r="E107"/>
    </row>
    <row r="108" spans="1:5" x14ac:dyDescent="0.15">
      <c r="A108"/>
      <c r="E108"/>
    </row>
    <row r="109" spans="1:5" x14ac:dyDescent="0.15">
      <c r="A109"/>
      <c r="E109"/>
    </row>
    <row r="110" spans="1:5" x14ac:dyDescent="0.15">
      <c r="A110"/>
      <c r="E110"/>
    </row>
    <row r="111" spans="1:5" x14ac:dyDescent="0.15">
      <c r="A111"/>
      <c r="E111"/>
    </row>
    <row r="112" spans="1:5" x14ac:dyDescent="0.15">
      <c r="A112"/>
      <c r="E112"/>
    </row>
    <row r="113" spans="1:5" x14ac:dyDescent="0.15">
      <c r="A113"/>
      <c r="E113"/>
    </row>
    <row r="114" spans="1:5" x14ac:dyDescent="0.15">
      <c r="A114"/>
      <c r="E114"/>
    </row>
    <row r="115" spans="1:5" x14ac:dyDescent="0.15">
      <c r="A115"/>
      <c r="E115"/>
    </row>
    <row r="116" spans="1:5" x14ac:dyDescent="0.15">
      <c r="A116"/>
      <c r="E116"/>
    </row>
    <row r="117" spans="1:5" x14ac:dyDescent="0.15">
      <c r="A117"/>
      <c r="E117"/>
    </row>
    <row r="118" spans="1:5" x14ac:dyDescent="0.15">
      <c r="A118"/>
      <c r="E118"/>
    </row>
    <row r="119" spans="1:5" x14ac:dyDescent="0.15">
      <c r="A119"/>
      <c r="E119"/>
    </row>
    <row r="120" spans="1:5" x14ac:dyDescent="0.15">
      <c r="A120"/>
      <c r="E120"/>
    </row>
    <row r="121" spans="1:5" x14ac:dyDescent="0.15">
      <c r="A121"/>
      <c r="E121"/>
    </row>
    <row r="122" spans="1:5" x14ac:dyDescent="0.15">
      <c r="A122"/>
      <c r="E122"/>
    </row>
    <row r="123" spans="1:5" x14ac:dyDescent="0.15">
      <c r="A123"/>
      <c r="E123"/>
    </row>
    <row r="124" spans="1:5" x14ac:dyDescent="0.15">
      <c r="A124"/>
      <c r="E124"/>
    </row>
    <row r="125" spans="1:5" x14ac:dyDescent="0.15">
      <c r="A125"/>
      <c r="E125"/>
    </row>
    <row r="126" spans="1:5" x14ac:dyDescent="0.15">
      <c r="A126"/>
      <c r="E126"/>
    </row>
    <row r="127" spans="1:5" x14ac:dyDescent="0.15">
      <c r="A127"/>
      <c r="E127"/>
    </row>
    <row r="128" spans="1:5" x14ac:dyDescent="0.15">
      <c r="A128"/>
      <c r="E128"/>
    </row>
    <row r="129" spans="1:5" x14ac:dyDescent="0.15">
      <c r="A129"/>
      <c r="E129"/>
    </row>
    <row r="130" spans="1:5" x14ac:dyDescent="0.15">
      <c r="A130"/>
      <c r="E130"/>
    </row>
    <row r="131" spans="1:5" x14ac:dyDescent="0.15">
      <c r="A131"/>
      <c r="E131"/>
    </row>
    <row r="132" spans="1:5" x14ac:dyDescent="0.15">
      <c r="A132"/>
      <c r="E132"/>
    </row>
    <row r="133" spans="1:5" x14ac:dyDescent="0.15">
      <c r="A133"/>
      <c r="E133"/>
    </row>
    <row r="134" spans="1:5" x14ac:dyDescent="0.15">
      <c r="A134"/>
      <c r="E134"/>
    </row>
    <row r="135" spans="1:5" x14ac:dyDescent="0.15">
      <c r="A135"/>
      <c r="E135"/>
    </row>
    <row r="136" spans="1:5" x14ac:dyDescent="0.15">
      <c r="A136"/>
      <c r="E136"/>
    </row>
    <row r="137" spans="1:5" x14ac:dyDescent="0.15">
      <c r="A137"/>
      <c r="E137"/>
    </row>
    <row r="138" spans="1:5" x14ac:dyDescent="0.15">
      <c r="A138"/>
      <c r="E138"/>
    </row>
    <row r="139" spans="1:5" x14ac:dyDescent="0.15">
      <c r="A139"/>
      <c r="E139"/>
    </row>
    <row r="140" spans="1:5" x14ac:dyDescent="0.15">
      <c r="A140"/>
      <c r="E140"/>
    </row>
    <row r="141" spans="1:5" x14ac:dyDescent="0.15">
      <c r="A141"/>
      <c r="E141"/>
    </row>
    <row r="142" spans="1:5" x14ac:dyDescent="0.15">
      <c r="A142"/>
      <c r="E142"/>
    </row>
    <row r="143" spans="1:5" x14ac:dyDescent="0.15">
      <c r="A143"/>
      <c r="E143"/>
    </row>
    <row r="144" spans="1:5" x14ac:dyDescent="0.15">
      <c r="A144"/>
      <c r="E144"/>
    </row>
    <row r="145" spans="1:5" x14ac:dyDescent="0.15">
      <c r="A145"/>
      <c r="E145"/>
    </row>
    <row r="146" spans="1:5" x14ac:dyDescent="0.15">
      <c r="A146"/>
      <c r="E146"/>
    </row>
    <row r="147" spans="1:5" x14ac:dyDescent="0.15">
      <c r="A147"/>
      <c r="E147"/>
    </row>
    <row r="148" spans="1:5" x14ac:dyDescent="0.15">
      <c r="A148"/>
      <c r="E148"/>
    </row>
    <row r="149" spans="1:5" x14ac:dyDescent="0.15">
      <c r="A149"/>
      <c r="E149"/>
    </row>
    <row r="150" spans="1:5" x14ac:dyDescent="0.15">
      <c r="A150"/>
      <c r="E150"/>
    </row>
    <row r="151" spans="1:5" x14ac:dyDescent="0.15">
      <c r="A151"/>
      <c r="E151"/>
    </row>
    <row r="152" spans="1:5" x14ac:dyDescent="0.15">
      <c r="A152"/>
      <c r="E152"/>
    </row>
    <row r="153" spans="1:5" x14ac:dyDescent="0.15">
      <c r="A153"/>
      <c r="E153"/>
    </row>
    <row r="154" spans="1:5" x14ac:dyDescent="0.15">
      <c r="A154"/>
      <c r="E154"/>
    </row>
    <row r="155" spans="1:5" x14ac:dyDescent="0.15">
      <c r="A155"/>
      <c r="E155"/>
    </row>
    <row r="156" spans="1:5" x14ac:dyDescent="0.15">
      <c r="A156"/>
      <c r="E156"/>
    </row>
    <row r="157" spans="1:5" x14ac:dyDescent="0.15">
      <c r="A157"/>
      <c r="E157"/>
    </row>
    <row r="158" spans="1:5" x14ac:dyDescent="0.15">
      <c r="A158"/>
      <c r="E158"/>
    </row>
    <row r="159" spans="1:5" x14ac:dyDescent="0.15">
      <c r="A159"/>
      <c r="E159"/>
    </row>
    <row r="160" spans="1:5" x14ac:dyDescent="0.15">
      <c r="A160"/>
      <c r="E160"/>
    </row>
    <row r="161" spans="1:5" x14ac:dyDescent="0.15">
      <c r="A161"/>
      <c r="E161"/>
    </row>
    <row r="162" spans="1:5" x14ac:dyDescent="0.15">
      <c r="A162"/>
      <c r="E162"/>
    </row>
    <row r="163" spans="1:5" x14ac:dyDescent="0.15">
      <c r="A163"/>
      <c r="E163"/>
    </row>
    <row r="164" spans="1:5" x14ac:dyDescent="0.15">
      <c r="A164"/>
      <c r="E164"/>
    </row>
    <row r="165" spans="1:5" x14ac:dyDescent="0.15">
      <c r="E165"/>
    </row>
    <row r="166" spans="1:5" x14ac:dyDescent="0.15">
      <c r="E166"/>
    </row>
    <row r="167" spans="1:5" x14ac:dyDescent="0.15">
      <c r="E167"/>
    </row>
    <row r="168" spans="1:5" x14ac:dyDescent="0.15">
      <c r="E168"/>
    </row>
    <row r="169" spans="1:5" x14ac:dyDescent="0.15">
      <c r="E169"/>
    </row>
    <row r="170" spans="1:5" x14ac:dyDescent="0.15">
      <c r="E170"/>
    </row>
    <row r="171" spans="1:5" x14ac:dyDescent="0.15">
      <c r="E171"/>
    </row>
    <row r="172" spans="1:5" x14ac:dyDescent="0.15">
      <c r="E172"/>
    </row>
    <row r="173" spans="1:5" x14ac:dyDescent="0.15">
      <c r="E173"/>
    </row>
    <row r="174" spans="1:5" x14ac:dyDescent="0.15">
      <c r="E174"/>
    </row>
    <row r="175" spans="1:5" x14ac:dyDescent="0.15">
      <c r="E175"/>
    </row>
    <row r="176" spans="1:5" x14ac:dyDescent="0.15">
      <c r="E176"/>
    </row>
    <row r="177" spans="5:5" x14ac:dyDescent="0.15">
      <c r="E177"/>
    </row>
    <row r="178" spans="5:5" x14ac:dyDescent="0.15">
      <c r="E178"/>
    </row>
    <row r="179" spans="5:5" x14ac:dyDescent="0.15">
      <c r="E179"/>
    </row>
    <row r="180" spans="5:5" x14ac:dyDescent="0.15">
      <c r="E180"/>
    </row>
    <row r="181" spans="5:5" x14ac:dyDescent="0.15">
      <c r="E181"/>
    </row>
    <row r="182" spans="5:5" x14ac:dyDescent="0.15">
      <c r="E182"/>
    </row>
    <row r="183" spans="5:5" x14ac:dyDescent="0.15">
      <c r="E183"/>
    </row>
    <row r="184" spans="5:5" x14ac:dyDescent="0.15">
      <c r="E184"/>
    </row>
    <row r="185" spans="5:5" x14ac:dyDescent="0.15">
      <c r="E185"/>
    </row>
    <row r="186" spans="5:5" x14ac:dyDescent="0.15">
      <c r="E186"/>
    </row>
    <row r="187" spans="5:5" x14ac:dyDescent="0.15">
      <c r="E187"/>
    </row>
    <row r="188" spans="5:5" x14ac:dyDescent="0.15">
      <c r="E188"/>
    </row>
    <row r="189" spans="5:5" x14ac:dyDescent="0.15">
      <c r="E189"/>
    </row>
    <row r="190" spans="5:5" x14ac:dyDescent="0.15">
      <c r="E190"/>
    </row>
    <row r="191" spans="5:5" x14ac:dyDescent="0.15">
      <c r="E191"/>
    </row>
    <row r="192" spans="5:5" x14ac:dyDescent="0.15">
      <c r="E192"/>
    </row>
    <row r="193" spans="5:5" x14ac:dyDescent="0.15">
      <c r="E193"/>
    </row>
    <row r="194" spans="5:5" x14ac:dyDescent="0.15">
      <c r="E194"/>
    </row>
    <row r="195" spans="5:5" x14ac:dyDescent="0.15">
      <c r="E195"/>
    </row>
    <row r="196" spans="5:5" x14ac:dyDescent="0.15">
      <c r="E196"/>
    </row>
    <row r="197" spans="5:5" x14ac:dyDescent="0.15">
      <c r="E197"/>
    </row>
    <row r="198" spans="5:5" x14ac:dyDescent="0.15">
      <c r="E198"/>
    </row>
    <row r="199" spans="5:5" x14ac:dyDescent="0.15">
      <c r="E199"/>
    </row>
    <row r="200" spans="5:5" x14ac:dyDescent="0.15">
      <c r="E200"/>
    </row>
    <row r="201" spans="5:5" x14ac:dyDescent="0.15">
      <c r="E201"/>
    </row>
    <row r="202" spans="5:5" x14ac:dyDescent="0.15">
      <c r="E202"/>
    </row>
    <row r="203" spans="5:5" x14ac:dyDescent="0.15">
      <c r="E203"/>
    </row>
    <row r="204" spans="5:5" x14ac:dyDescent="0.15">
      <c r="E204"/>
    </row>
    <row r="205" spans="5:5" x14ac:dyDescent="0.15">
      <c r="E205"/>
    </row>
    <row r="206" spans="5:5" x14ac:dyDescent="0.15">
      <c r="E206"/>
    </row>
    <row r="207" spans="5:5" x14ac:dyDescent="0.15">
      <c r="E207"/>
    </row>
    <row r="208" spans="5:5" x14ac:dyDescent="0.15">
      <c r="E208"/>
    </row>
    <row r="209" spans="5:5" x14ac:dyDescent="0.15">
      <c r="E209"/>
    </row>
    <row r="210" spans="5:5" x14ac:dyDescent="0.15">
      <c r="E210"/>
    </row>
    <row r="211" spans="5:5" x14ac:dyDescent="0.15">
      <c r="E211"/>
    </row>
    <row r="212" spans="5:5" x14ac:dyDescent="0.15">
      <c r="E212"/>
    </row>
    <row r="213" spans="5:5" x14ac:dyDescent="0.15">
      <c r="E213"/>
    </row>
    <row r="214" spans="5:5" x14ac:dyDescent="0.15">
      <c r="E214"/>
    </row>
    <row r="215" spans="5:5" x14ac:dyDescent="0.15">
      <c r="E215"/>
    </row>
    <row r="216" spans="5:5" x14ac:dyDescent="0.15">
      <c r="E216"/>
    </row>
    <row r="217" spans="5:5" x14ac:dyDescent="0.15">
      <c r="E217"/>
    </row>
    <row r="218" spans="5:5" x14ac:dyDescent="0.15">
      <c r="E218"/>
    </row>
    <row r="219" spans="5:5" x14ac:dyDescent="0.15">
      <c r="E219"/>
    </row>
    <row r="220" spans="5:5" x14ac:dyDescent="0.15">
      <c r="E220"/>
    </row>
    <row r="221" spans="5:5" x14ac:dyDescent="0.15">
      <c r="E221"/>
    </row>
    <row r="222" spans="5:5" x14ac:dyDescent="0.15">
      <c r="E222"/>
    </row>
    <row r="223" spans="5:5" x14ac:dyDescent="0.15">
      <c r="E223"/>
    </row>
    <row r="224" spans="5:5" x14ac:dyDescent="0.15">
      <c r="E224"/>
    </row>
    <row r="225" spans="5:5" x14ac:dyDescent="0.15">
      <c r="E225"/>
    </row>
    <row r="226" spans="5:5" x14ac:dyDescent="0.15">
      <c r="E226"/>
    </row>
    <row r="227" spans="5:5" x14ac:dyDescent="0.15">
      <c r="E227"/>
    </row>
    <row r="228" spans="5:5" x14ac:dyDescent="0.15">
      <c r="E228"/>
    </row>
    <row r="229" spans="5:5" x14ac:dyDescent="0.15">
      <c r="E229"/>
    </row>
    <row r="230" spans="5:5" x14ac:dyDescent="0.15">
      <c r="E230"/>
    </row>
    <row r="231" spans="5:5" x14ac:dyDescent="0.15">
      <c r="E231"/>
    </row>
    <row r="232" spans="5:5" x14ac:dyDescent="0.15">
      <c r="E232"/>
    </row>
    <row r="233" spans="5:5" x14ac:dyDescent="0.15">
      <c r="E233"/>
    </row>
    <row r="234" spans="5:5" x14ac:dyDescent="0.15">
      <c r="E234"/>
    </row>
    <row r="235" spans="5:5" x14ac:dyDescent="0.15">
      <c r="E235"/>
    </row>
    <row r="236" spans="5:5" x14ac:dyDescent="0.15">
      <c r="E236"/>
    </row>
    <row r="237" spans="5:5" x14ac:dyDescent="0.15">
      <c r="E237"/>
    </row>
    <row r="238" spans="5:5" x14ac:dyDescent="0.15">
      <c r="E238"/>
    </row>
    <row r="239" spans="5:5" x14ac:dyDescent="0.15">
      <c r="E239"/>
    </row>
    <row r="240" spans="5:5" x14ac:dyDescent="0.15">
      <c r="E240"/>
    </row>
    <row r="241" spans="5:5" x14ac:dyDescent="0.15">
      <c r="E241"/>
    </row>
    <row r="242" spans="5:5" x14ac:dyDescent="0.15">
      <c r="E242"/>
    </row>
    <row r="243" spans="5:5" x14ac:dyDescent="0.15">
      <c r="E243"/>
    </row>
    <row r="244" spans="5:5" x14ac:dyDescent="0.15">
      <c r="E244"/>
    </row>
  </sheetData>
  <mergeCells count="13">
    <mergeCell ref="B2:B3"/>
    <mergeCell ref="B26:B29"/>
    <mergeCell ref="B30:B32"/>
    <mergeCell ref="B33:B35"/>
    <mergeCell ref="A13:A25"/>
    <mergeCell ref="B16:B20"/>
    <mergeCell ref="B13:B15"/>
    <mergeCell ref="B21:B25"/>
    <mergeCell ref="A26:A35"/>
    <mergeCell ref="B7:B9"/>
    <mergeCell ref="B4:B6"/>
    <mergeCell ref="B10:B12"/>
    <mergeCell ref="A2:A1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3"/>
  <sheetViews>
    <sheetView topLeftCell="A14" workbookViewId="0">
      <selection activeCell="K23" sqref="K23"/>
    </sheetView>
  </sheetViews>
  <sheetFormatPr defaultRowHeight="13.5" x14ac:dyDescent="0.15"/>
  <cols>
    <col min="1" max="1" width="8.75" customWidth="1"/>
    <col min="2" max="2" width="30.375" customWidth="1"/>
    <col min="3" max="3" width="10.25" customWidth="1"/>
    <col min="4" max="4" width="27.875" customWidth="1"/>
    <col min="5" max="5" width="16" hidden="1" customWidth="1"/>
    <col min="6" max="6" width="8.75" hidden="1" customWidth="1"/>
  </cols>
  <sheetData>
    <row r="1" spans="1:9" x14ac:dyDescent="0.15">
      <c r="A1" s="39" t="s">
        <v>493</v>
      </c>
      <c r="B1" s="39" t="s">
        <v>494</v>
      </c>
      <c r="C1" s="39" t="s">
        <v>495</v>
      </c>
      <c r="D1" s="39" t="s">
        <v>412</v>
      </c>
      <c r="E1" s="39" t="s">
        <v>496</v>
      </c>
      <c r="F1" s="39"/>
      <c r="G1" s="39" t="s">
        <v>542</v>
      </c>
      <c r="H1" s="51"/>
      <c r="I1" s="51"/>
    </row>
    <row r="2" spans="1:9" x14ac:dyDescent="0.15">
      <c r="A2" s="90" t="s">
        <v>497</v>
      </c>
      <c r="B2" s="106" t="s">
        <v>498</v>
      </c>
      <c r="C2" s="109">
        <v>9.6000000000000002E-2</v>
      </c>
      <c r="D2" s="64" t="s">
        <v>183</v>
      </c>
      <c r="E2" s="58">
        <v>49</v>
      </c>
      <c r="F2" s="44">
        <f>ROUND(((E2/$C$2*$I$2+$I$3)-$I$4)/$I$5,0)</f>
        <v>775</v>
      </c>
      <c r="G2" s="44">
        <f>ROUND(F2*$C$2,0)</f>
        <v>74</v>
      </c>
      <c r="H2" s="67" t="s">
        <v>453</v>
      </c>
      <c r="I2" s="68">
        <f>(LN(10)-LN(5))/35</f>
        <v>1.980420515885559E-2</v>
      </c>
    </row>
    <row r="3" spans="1:9" x14ac:dyDescent="0.15">
      <c r="A3" s="84"/>
      <c r="B3" s="107"/>
      <c r="C3" s="110"/>
      <c r="D3" s="64" t="s">
        <v>499</v>
      </c>
      <c r="E3" s="58">
        <v>22</v>
      </c>
      <c r="F3" s="44">
        <f t="shared" ref="F3:F7" si="0">ROUND(((E3/$C$2*$I$2+$I$3)-$I$4)/$I$5,0)</f>
        <v>615</v>
      </c>
      <c r="G3" s="44">
        <f t="shared" ref="G3:G7" si="1">ROUND(F3*$C$2,0)</f>
        <v>59</v>
      </c>
      <c r="H3" s="67" t="s">
        <v>454</v>
      </c>
      <c r="I3" s="68">
        <f>LN(5)-110*I2</f>
        <v>-0.56902465504001465</v>
      </c>
    </row>
    <row r="4" spans="1:9" x14ac:dyDescent="0.15">
      <c r="A4" s="84"/>
      <c r="B4" s="108"/>
      <c r="C4" s="100"/>
      <c r="D4" s="64" t="s">
        <v>500</v>
      </c>
      <c r="E4" s="58">
        <v>22</v>
      </c>
      <c r="F4" s="44">
        <f t="shared" si="0"/>
        <v>615</v>
      </c>
      <c r="G4" s="44">
        <f t="shared" si="1"/>
        <v>59</v>
      </c>
      <c r="H4" s="67" t="s">
        <v>455</v>
      </c>
      <c r="I4" s="68">
        <f>-25*LN(2)</f>
        <v>-17.328679513998633</v>
      </c>
    </row>
    <row r="5" spans="1:9" x14ac:dyDescent="0.15">
      <c r="A5" s="84"/>
      <c r="B5" s="106" t="s">
        <v>501</v>
      </c>
      <c r="C5" s="109">
        <v>9.6000000000000002E-2</v>
      </c>
      <c r="D5" s="64" t="s">
        <v>502</v>
      </c>
      <c r="E5" s="58">
        <v>100</v>
      </c>
      <c r="F5" s="44">
        <f t="shared" si="0"/>
        <v>1079</v>
      </c>
      <c r="G5" s="44">
        <f t="shared" si="1"/>
        <v>104</v>
      </c>
      <c r="H5" s="67" t="s">
        <v>456</v>
      </c>
      <c r="I5" s="68">
        <f>LN(2)/20</f>
        <v>3.4657359027997263E-2</v>
      </c>
    </row>
    <row r="6" spans="1:9" x14ac:dyDescent="0.15">
      <c r="A6" s="84"/>
      <c r="B6" s="107"/>
      <c r="C6" s="107"/>
      <c r="D6" s="64" t="s">
        <v>503</v>
      </c>
      <c r="E6" s="58">
        <v>91</v>
      </c>
      <c r="F6" s="44">
        <f t="shared" si="0"/>
        <v>1025</v>
      </c>
      <c r="G6" s="44">
        <f t="shared" si="1"/>
        <v>98</v>
      </c>
      <c r="H6" s="51"/>
      <c r="I6" s="51"/>
    </row>
    <row r="7" spans="1:9" x14ac:dyDescent="0.15">
      <c r="A7" s="84"/>
      <c r="B7" s="108"/>
      <c r="C7" s="108"/>
      <c r="D7" s="64" t="s">
        <v>504</v>
      </c>
      <c r="E7" s="58">
        <v>23</v>
      </c>
      <c r="F7" s="44">
        <f t="shared" si="0"/>
        <v>620</v>
      </c>
      <c r="G7" s="44">
        <f t="shared" si="1"/>
        <v>60</v>
      </c>
      <c r="H7" s="51"/>
      <c r="I7" s="51"/>
    </row>
    <row r="8" spans="1:9" x14ac:dyDescent="0.15">
      <c r="A8" s="84"/>
      <c r="B8" s="106" t="s">
        <v>505</v>
      </c>
      <c r="C8" s="109">
        <v>0.104</v>
      </c>
      <c r="D8" s="64" t="s">
        <v>506</v>
      </c>
      <c r="E8" s="58">
        <v>39</v>
      </c>
      <c r="F8" s="44">
        <f>ROUND(((E8/$C$8*$I$2+$I$3)-$I$4)/$I$5,0)</f>
        <v>698</v>
      </c>
      <c r="G8" s="44">
        <f>ROUND(F8*$C$8,0)</f>
        <v>73</v>
      </c>
      <c r="H8" s="51"/>
      <c r="I8" s="51"/>
    </row>
    <row r="9" spans="1:9" x14ac:dyDescent="0.15">
      <c r="A9" s="84"/>
      <c r="B9" s="107"/>
      <c r="C9" s="107"/>
      <c r="D9" s="64" t="s">
        <v>507</v>
      </c>
      <c r="E9" s="58">
        <v>24</v>
      </c>
      <c r="F9" s="44">
        <f t="shared" ref="F9:F16" si="2">ROUND(((E9/$C$8*$I$2+$I$3)-$I$4)/$I$5,0)</f>
        <v>615</v>
      </c>
      <c r="G9" s="44">
        <f t="shared" ref="G9:G16" si="3">ROUND(F9*$C$8,0)</f>
        <v>64</v>
      </c>
      <c r="H9" s="51"/>
      <c r="I9" s="51"/>
    </row>
    <row r="10" spans="1:9" x14ac:dyDescent="0.15">
      <c r="A10" s="84"/>
      <c r="B10" s="107"/>
      <c r="C10" s="107"/>
      <c r="D10" s="64" t="s">
        <v>508</v>
      </c>
      <c r="E10" s="58">
        <v>19</v>
      </c>
      <c r="F10" s="44">
        <f t="shared" si="2"/>
        <v>588</v>
      </c>
      <c r="G10" s="44">
        <f t="shared" si="3"/>
        <v>61</v>
      </c>
      <c r="H10" s="51"/>
      <c r="I10" s="51"/>
    </row>
    <row r="11" spans="1:9" x14ac:dyDescent="0.15">
      <c r="A11" s="84"/>
      <c r="B11" s="107"/>
      <c r="C11" s="107"/>
      <c r="D11" s="64" t="s">
        <v>509</v>
      </c>
      <c r="E11" s="58">
        <v>15</v>
      </c>
      <c r="F11" s="44">
        <f t="shared" si="2"/>
        <v>566</v>
      </c>
      <c r="G11" s="44">
        <f t="shared" si="3"/>
        <v>59</v>
      </c>
      <c r="H11" s="51"/>
      <c r="I11" s="51"/>
    </row>
    <row r="12" spans="1:9" x14ac:dyDescent="0.15">
      <c r="A12" s="84"/>
      <c r="B12" s="107"/>
      <c r="C12" s="107"/>
      <c r="D12" s="64" t="s">
        <v>510</v>
      </c>
      <c r="E12" s="58">
        <v>12</v>
      </c>
      <c r="F12" s="44">
        <f t="shared" si="2"/>
        <v>550</v>
      </c>
      <c r="G12" s="44">
        <f t="shared" si="3"/>
        <v>57</v>
      </c>
      <c r="H12" s="51"/>
      <c r="I12" s="51"/>
    </row>
    <row r="13" spans="1:9" x14ac:dyDescent="0.15">
      <c r="A13" s="84"/>
      <c r="B13" s="108"/>
      <c r="C13" s="108"/>
      <c r="D13" s="64" t="s">
        <v>511</v>
      </c>
      <c r="E13" s="58">
        <v>12</v>
      </c>
      <c r="F13" s="44">
        <f t="shared" si="2"/>
        <v>550</v>
      </c>
      <c r="G13" s="44">
        <f t="shared" si="3"/>
        <v>57</v>
      </c>
      <c r="H13" s="51"/>
      <c r="I13" s="51"/>
    </row>
    <row r="14" spans="1:9" x14ac:dyDescent="0.15">
      <c r="A14" s="84"/>
      <c r="B14" s="106" t="s">
        <v>512</v>
      </c>
      <c r="C14" s="109">
        <v>0.104</v>
      </c>
      <c r="D14" s="65" t="s">
        <v>513</v>
      </c>
      <c r="E14" s="58">
        <v>48</v>
      </c>
      <c r="F14" s="44">
        <f t="shared" si="2"/>
        <v>747</v>
      </c>
      <c r="G14" s="44">
        <f t="shared" si="3"/>
        <v>78</v>
      </c>
      <c r="H14" s="51"/>
      <c r="I14" s="51"/>
    </row>
    <row r="15" spans="1:9" x14ac:dyDescent="0.15">
      <c r="A15" s="84"/>
      <c r="B15" s="107"/>
      <c r="C15" s="107"/>
      <c r="D15" s="65" t="s">
        <v>514</v>
      </c>
      <c r="E15" s="58">
        <v>12</v>
      </c>
      <c r="F15" s="44">
        <f t="shared" si="2"/>
        <v>550</v>
      </c>
      <c r="G15" s="44">
        <f t="shared" si="3"/>
        <v>57</v>
      </c>
      <c r="H15" s="51"/>
      <c r="I15" s="51"/>
    </row>
    <row r="16" spans="1:9" x14ac:dyDescent="0.15">
      <c r="A16" s="85"/>
      <c r="B16" s="108"/>
      <c r="C16" s="108"/>
      <c r="D16" s="65" t="s">
        <v>515</v>
      </c>
      <c r="E16" s="58">
        <v>28</v>
      </c>
      <c r="F16" s="44">
        <f t="shared" si="2"/>
        <v>637</v>
      </c>
      <c r="G16" s="44">
        <f t="shared" si="3"/>
        <v>66</v>
      </c>
      <c r="H16" s="51"/>
      <c r="I16" s="51"/>
    </row>
    <row r="17" spans="1:9" x14ac:dyDescent="0.15">
      <c r="A17" s="89" t="s">
        <v>516</v>
      </c>
      <c r="B17" s="104" t="s">
        <v>517</v>
      </c>
      <c r="C17" s="105">
        <v>0.09</v>
      </c>
      <c r="D17" s="64" t="s">
        <v>195</v>
      </c>
      <c r="E17" s="58">
        <v>100</v>
      </c>
      <c r="F17" s="44">
        <f>ROUND(((E17/$C$17*$I$2+$I$3)-$I$4)/$I$5,0)</f>
        <v>1119</v>
      </c>
      <c r="G17" s="44">
        <f>ROUND(F17*$C$17,0)</f>
        <v>101</v>
      </c>
      <c r="H17" s="51"/>
      <c r="I17" s="51"/>
    </row>
    <row r="18" spans="1:9" x14ac:dyDescent="0.15">
      <c r="A18" s="89"/>
      <c r="B18" s="104"/>
      <c r="C18" s="104"/>
      <c r="D18" s="64" t="s">
        <v>518</v>
      </c>
      <c r="E18" s="58">
        <v>66</v>
      </c>
      <c r="F18" s="44">
        <f t="shared" ref="F18:F25" si="4">ROUND(((E18/$C$17*$I$2+$I$3)-$I$4)/$I$5,0)</f>
        <v>903</v>
      </c>
      <c r="G18" s="44">
        <f t="shared" ref="G18:G25" si="5">ROUND(F18*$C$17,0)</f>
        <v>81</v>
      </c>
      <c r="H18" s="51"/>
      <c r="I18" s="51"/>
    </row>
    <row r="19" spans="1:9" x14ac:dyDescent="0.15">
      <c r="A19" s="89"/>
      <c r="B19" s="104"/>
      <c r="C19" s="104"/>
      <c r="D19" s="64" t="s">
        <v>519</v>
      </c>
      <c r="E19" s="58">
        <v>33</v>
      </c>
      <c r="F19" s="44">
        <f t="shared" si="4"/>
        <v>693</v>
      </c>
      <c r="G19" s="44">
        <f t="shared" si="5"/>
        <v>62</v>
      </c>
      <c r="H19" s="51"/>
      <c r="I19" s="51"/>
    </row>
    <row r="20" spans="1:9" x14ac:dyDescent="0.15">
      <c r="A20" s="89"/>
      <c r="B20" s="104"/>
      <c r="C20" s="104"/>
      <c r="D20" s="64" t="s">
        <v>520</v>
      </c>
      <c r="E20" s="58">
        <v>50</v>
      </c>
      <c r="F20" s="44">
        <f t="shared" si="4"/>
        <v>801</v>
      </c>
      <c r="G20" s="44">
        <f t="shared" si="5"/>
        <v>72</v>
      </c>
      <c r="H20" s="51"/>
      <c r="I20" s="51"/>
    </row>
    <row r="21" spans="1:9" x14ac:dyDescent="0.15">
      <c r="A21" s="89"/>
      <c r="B21" s="104" t="s">
        <v>521</v>
      </c>
      <c r="C21" s="105">
        <v>0.09</v>
      </c>
      <c r="D21" s="65" t="s">
        <v>522</v>
      </c>
      <c r="E21" s="58">
        <v>100</v>
      </c>
      <c r="F21" s="44">
        <f t="shared" si="4"/>
        <v>1119</v>
      </c>
      <c r="G21" s="44">
        <f t="shared" si="5"/>
        <v>101</v>
      </c>
      <c r="H21" s="51"/>
      <c r="I21" s="51"/>
    </row>
    <row r="22" spans="1:9" x14ac:dyDescent="0.15">
      <c r="A22" s="89"/>
      <c r="B22" s="104"/>
      <c r="C22" s="104"/>
      <c r="D22" s="65" t="s">
        <v>523</v>
      </c>
      <c r="E22" s="58">
        <v>80</v>
      </c>
      <c r="F22" s="44">
        <f t="shared" si="4"/>
        <v>992</v>
      </c>
      <c r="G22" s="44">
        <f t="shared" si="5"/>
        <v>89</v>
      </c>
      <c r="H22" s="51"/>
      <c r="I22" s="51"/>
    </row>
    <row r="23" spans="1:9" x14ac:dyDescent="0.15">
      <c r="A23" s="89"/>
      <c r="B23" s="104"/>
      <c r="C23" s="104"/>
      <c r="D23" s="65" t="s">
        <v>524</v>
      </c>
      <c r="E23" s="58">
        <v>60</v>
      </c>
      <c r="F23" s="44">
        <f t="shared" si="4"/>
        <v>865</v>
      </c>
      <c r="G23" s="69">
        <f t="shared" si="5"/>
        <v>78</v>
      </c>
      <c r="H23" s="51"/>
      <c r="I23" s="51"/>
    </row>
    <row r="24" spans="1:9" x14ac:dyDescent="0.15">
      <c r="A24" s="89"/>
      <c r="B24" s="104"/>
      <c r="C24" s="104"/>
      <c r="D24" s="65" t="s">
        <v>525</v>
      </c>
      <c r="E24" s="58">
        <v>40</v>
      </c>
      <c r="F24" s="44">
        <f t="shared" si="4"/>
        <v>738</v>
      </c>
      <c r="G24" s="69">
        <f t="shared" si="5"/>
        <v>66</v>
      </c>
      <c r="H24" s="51"/>
      <c r="I24" s="51"/>
    </row>
    <row r="25" spans="1:9" x14ac:dyDescent="0.15">
      <c r="A25" s="89"/>
      <c r="B25" s="104"/>
      <c r="C25" s="104"/>
      <c r="D25" s="65" t="s">
        <v>526</v>
      </c>
      <c r="E25" s="58">
        <v>20</v>
      </c>
      <c r="F25" s="44">
        <f t="shared" si="4"/>
        <v>611</v>
      </c>
      <c r="G25" s="69">
        <f t="shared" si="5"/>
        <v>55</v>
      </c>
      <c r="H25" s="51"/>
      <c r="I25" s="51"/>
    </row>
    <row r="26" spans="1:9" x14ac:dyDescent="0.15">
      <c r="A26" s="89"/>
      <c r="B26" s="102" t="s">
        <v>527</v>
      </c>
      <c r="C26" s="103">
        <v>0.02</v>
      </c>
      <c r="D26" s="65" t="s">
        <v>528</v>
      </c>
      <c r="E26" s="58">
        <v>100</v>
      </c>
      <c r="F26" s="44">
        <f>ROUND(((E26/$C$26*$I$2+$I$3)-$I$4)/$I$5,0)</f>
        <v>3341</v>
      </c>
      <c r="G26" s="69">
        <f>ROUND(F26*$C$26,0)</f>
        <v>67</v>
      </c>
      <c r="H26" s="51"/>
      <c r="I26" s="51"/>
    </row>
    <row r="27" spans="1:9" x14ac:dyDescent="0.15">
      <c r="A27" s="89"/>
      <c r="B27" s="102"/>
      <c r="C27" s="102"/>
      <c r="D27" s="65" t="s">
        <v>529</v>
      </c>
      <c r="E27" s="58">
        <v>80</v>
      </c>
      <c r="F27" s="44">
        <f t="shared" ref="F27:F30" si="6">ROUND(((E27/$C$26*$I$2+$I$3)-$I$4)/$I$5,0)</f>
        <v>2769</v>
      </c>
      <c r="G27" s="69">
        <f t="shared" ref="G27:G30" si="7">ROUND(F27*$C$26,0)</f>
        <v>55</v>
      </c>
      <c r="H27" s="51"/>
      <c r="I27" s="51"/>
    </row>
    <row r="28" spans="1:9" x14ac:dyDescent="0.15">
      <c r="A28" s="89"/>
      <c r="B28" s="102"/>
      <c r="C28" s="102"/>
      <c r="D28" s="65" t="s">
        <v>530</v>
      </c>
      <c r="E28" s="58">
        <v>60</v>
      </c>
      <c r="F28" s="44">
        <f t="shared" si="6"/>
        <v>2198</v>
      </c>
      <c r="G28" s="69">
        <f t="shared" si="7"/>
        <v>44</v>
      </c>
      <c r="H28" s="51"/>
      <c r="I28" s="51"/>
    </row>
    <row r="29" spans="1:9" x14ac:dyDescent="0.15">
      <c r="A29" s="89"/>
      <c r="B29" s="102"/>
      <c r="C29" s="102"/>
      <c r="D29" s="65" t="s">
        <v>531</v>
      </c>
      <c r="E29" s="58">
        <v>40</v>
      </c>
      <c r="F29" s="44">
        <f t="shared" si="6"/>
        <v>1626</v>
      </c>
      <c r="G29" s="69">
        <f t="shared" si="7"/>
        <v>33</v>
      </c>
      <c r="H29" s="51"/>
      <c r="I29" s="51"/>
    </row>
    <row r="30" spans="1:9" x14ac:dyDescent="0.15">
      <c r="A30" s="89"/>
      <c r="B30" s="102"/>
      <c r="C30" s="102"/>
      <c r="D30" s="65" t="s">
        <v>532</v>
      </c>
      <c r="E30" s="58">
        <v>20</v>
      </c>
      <c r="F30" s="44">
        <f t="shared" si="6"/>
        <v>1055</v>
      </c>
      <c r="G30" s="69">
        <f t="shared" si="7"/>
        <v>21</v>
      </c>
      <c r="H30" s="51"/>
      <c r="I30" s="51"/>
    </row>
    <row r="31" spans="1:9" x14ac:dyDescent="0.15">
      <c r="A31" s="89" t="s">
        <v>533</v>
      </c>
      <c r="B31" s="98" t="s">
        <v>534</v>
      </c>
      <c r="C31" s="101">
        <v>0.16</v>
      </c>
      <c r="D31" s="66" t="s">
        <v>402</v>
      </c>
      <c r="E31" s="58">
        <v>100</v>
      </c>
      <c r="F31" s="44">
        <f>ROUND(((E31/$C$31*$I$2+$I$3)-$I$4)/$I$5,0)</f>
        <v>841</v>
      </c>
      <c r="G31" s="69">
        <f>ROUND(F31*$C$31,0)</f>
        <v>135</v>
      </c>
      <c r="H31" s="51"/>
      <c r="I31" s="51"/>
    </row>
    <row r="32" spans="1:9" x14ac:dyDescent="0.15">
      <c r="A32" s="89"/>
      <c r="B32" s="99"/>
      <c r="C32" s="99"/>
      <c r="D32" s="66" t="s">
        <v>403</v>
      </c>
      <c r="E32" s="58">
        <v>75</v>
      </c>
      <c r="F32" s="44">
        <f t="shared" ref="F32:F39" si="8">ROUND(((E32/$C$31*$I$2+$I$3)-$I$4)/$I$5,0)</f>
        <v>751</v>
      </c>
      <c r="G32" s="69">
        <f t="shared" ref="G32:G39" si="9">ROUND(F32*$C$31,0)</f>
        <v>120</v>
      </c>
      <c r="H32" s="51"/>
      <c r="I32" s="51"/>
    </row>
    <row r="33" spans="1:9" x14ac:dyDescent="0.15">
      <c r="A33" s="89"/>
      <c r="B33" s="99"/>
      <c r="C33" s="99"/>
      <c r="D33" s="66" t="s">
        <v>404</v>
      </c>
      <c r="E33" s="58">
        <v>50</v>
      </c>
      <c r="F33" s="44">
        <f t="shared" si="8"/>
        <v>662</v>
      </c>
      <c r="G33" s="69">
        <f t="shared" si="9"/>
        <v>106</v>
      </c>
      <c r="H33" s="51"/>
      <c r="I33" s="51"/>
    </row>
    <row r="34" spans="1:9" x14ac:dyDescent="0.15">
      <c r="A34" s="89"/>
      <c r="B34" s="99"/>
      <c r="C34" s="99"/>
      <c r="D34" s="66" t="s">
        <v>405</v>
      </c>
      <c r="E34" s="58">
        <v>25</v>
      </c>
      <c r="F34" s="44">
        <f t="shared" si="8"/>
        <v>573</v>
      </c>
      <c r="G34" s="63">
        <f t="shared" si="9"/>
        <v>92</v>
      </c>
      <c r="H34" s="51"/>
      <c r="I34" s="51"/>
    </row>
    <row r="35" spans="1:9" x14ac:dyDescent="0.15">
      <c r="A35" s="89"/>
      <c r="B35" s="100"/>
      <c r="C35" s="100"/>
      <c r="D35" s="66" t="s">
        <v>535</v>
      </c>
      <c r="E35" s="58">
        <v>50</v>
      </c>
      <c r="F35" s="44">
        <f t="shared" si="8"/>
        <v>662</v>
      </c>
      <c r="G35" s="63">
        <f t="shared" si="9"/>
        <v>106</v>
      </c>
      <c r="H35" s="51"/>
      <c r="I35" s="51"/>
    </row>
    <row r="36" spans="1:9" x14ac:dyDescent="0.15">
      <c r="A36" s="89"/>
      <c r="B36" s="98" t="s">
        <v>536</v>
      </c>
      <c r="C36" s="101">
        <v>0.16</v>
      </c>
      <c r="D36" s="66" t="s">
        <v>537</v>
      </c>
      <c r="E36" s="58">
        <v>100</v>
      </c>
      <c r="F36" s="44">
        <f t="shared" si="8"/>
        <v>841</v>
      </c>
      <c r="G36" s="63">
        <f t="shared" si="9"/>
        <v>135</v>
      </c>
      <c r="H36" s="51"/>
      <c r="I36" s="51"/>
    </row>
    <row r="37" spans="1:9" x14ac:dyDescent="0.15">
      <c r="A37" s="89"/>
      <c r="B37" s="99"/>
      <c r="C37" s="99"/>
      <c r="D37" s="66" t="s">
        <v>407</v>
      </c>
      <c r="E37" s="58">
        <v>66</v>
      </c>
      <c r="F37" s="44">
        <f t="shared" si="8"/>
        <v>719</v>
      </c>
      <c r="G37" s="63">
        <f t="shared" si="9"/>
        <v>115</v>
      </c>
      <c r="H37" s="51"/>
      <c r="I37" s="51"/>
    </row>
    <row r="38" spans="1:9" x14ac:dyDescent="0.15">
      <c r="A38" s="89"/>
      <c r="B38" s="99"/>
      <c r="C38" s="99"/>
      <c r="D38" s="66" t="s">
        <v>408</v>
      </c>
      <c r="E38" s="58">
        <v>33</v>
      </c>
      <c r="F38" s="44">
        <f t="shared" si="8"/>
        <v>601</v>
      </c>
      <c r="G38" s="63">
        <f t="shared" si="9"/>
        <v>96</v>
      </c>
      <c r="H38" s="51"/>
      <c r="I38" s="51"/>
    </row>
    <row r="39" spans="1:9" x14ac:dyDescent="0.15">
      <c r="A39" s="89"/>
      <c r="B39" s="100"/>
      <c r="C39" s="100"/>
      <c r="D39" s="66" t="s">
        <v>538</v>
      </c>
      <c r="E39" s="58">
        <v>50</v>
      </c>
      <c r="F39" s="44">
        <f t="shared" si="8"/>
        <v>662</v>
      </c>
      <c r="G39" s="63">
        <f t="shared" si="9"/>
        <v>106</v>
      </c>
      <c r="H39" s="51"/>
      <c r="I39" s="51"/>
    </row>
    <row r="40" spans="1:9" x14ac:dyDescent="0.15">
      <c r="A40" s="89"/>
      <c r="B40" s="102" t="s">
        <v>539</v>
      </c>
      <c r="C40" s="103">
        <v>0.08</v>
      </c>
      <c r="D40" s="66" t="s">
        <v>409</v>
      </c>
      <c r="E40" s="58">
        <v>100</v>
      </c>
      <c r="F40" s="44">
        <f>ROUND(((E40/$C$40*$I$2+$I$3)-$I$4)/$I$5,0)</f>
        <v>1198</v>
      </c>
      <c r="G40" s="63">
        <f>ROUND(F40*$C$40,0)</f>
        <v>96</v>
      </c>
      <c r="H40" s="51"/>
      <c r="I40" s="51"/>
    </row>
    <row r="41" spans="1:9" x14ac:dyDescent="0.15">
      <c r="A41" s="89"/>
      <c r="B41" s="102"/>
      <c r="C41" s="102"/>
      <c r="D41" s="66" t="s">
        <v>410</v>
      </c>
      <c r="E41" s="58">
        <v>66</v>
      </c>
      <c r="F41" s="44">
        <f t="shared" ref="F41:F43" si="10">ROUND(((E41/$C$40*$I$2+$I$3)-$I$4)/$I$5,0)</f>
        <v>955</v>
      </c>
      <c r="G41" s="63">
        <f t="shared" ref="G41:G43" si="11">ROUND(F41*$C$40,0)</f>
        <v>76</v>
      </c>
      <c r="H41" s="51"/>
      <c r="I41" s="51"/>
    </row>
    <row r="42" spans="1:9" x14ac:dyDescent="0.15">
      <c r="A42" s="89"/>
      <c r="B42" s="102"/>
      <c r="C42" s="102"/>
      <c r="D42" s="66" t="s">
        <v>540</v>
      </c>
      <c r="E42" s="58">
        <v>33</v>
      </c>
      <c r="F42" s="44">
        <f t="shared" si="10"/>
        <v>719</v>
      </c>
      <c r="G42" s="63">
        <f t="shared" si="11"/>
        <v>58</v>
      </c>
      <c r="H42" s="51"/>
      <c r="I42" s="51"/>
    </row>
    <row r="43" spans="1:9" x14ac:dyDescent="0.15">
      <c r="A43" s="89"/>
      <c r="B43" s="102"/>
      <c r="C43" s="102"/>
      <c r="D43" s="66" t="s">
        <v>541</v>
      </c>
      <c r="E43" s="58">
        <v>50</v>
      </c>
      <c r="F43" s="44">
        <f t="shared" si="10"/>
        <v>841</v>
      </c>
      <c r="G43" s="63">
        <f t="shared" si="11"/>
        <v>67</v>
      </c>
      <c r="H43" s="51"/>
      <c r="I43" s="51"/>
    </row>
  </sheetData>
  <mergeCells count="23">
    <mergeCell ref="A2:A16"/>
    <mergeCell ref="B2:B4"/>
    <mergeCell ref="C2:C4"/>
    <mergeCell ref="B5:B7"/>
    <mergeCell ref="C5:C7"/>
    <mergeCell ref="B8:B13"/>
    <mergeCell ref="C8:C13"/>
    <mergeCell ref="B14:B16"/>
    <mergeCell ref="C14:C16"/>
    <mergeCell ref="A17:A30"/>
    <mergeCell ref="B17:B20"/>
    <mergeCell ref="C17:C20"/>
    <mergeCell ref="B21:B25"/>
    <mergeCell ref="C21:C25"/>
    <mergeCell ref="B26:B30"/>
    <mergeCell ref="C26:C30"/>
    <mergeCell ref="A31:A43"/>
    <mergeCell ref="B31:B35"/>
    <mergeCell ref="C31:C35"/>
    <mergeCell ref="B36:B39"/>
    <mergeCell ref="C36:C39"/>
    <mergeCell ref="B40:B43"/>
    <mergeCell ref="C40:C4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原始变量</vt:lpstr>
      <vt:lpstr>原始变量分布</vt:lpstr>
      <vt:lpstr>分箱变量分析</vt:lpstr>
      <vt:lpstr>变量AR和KS分析</vt:lpstr>
      <vt:lpstr>相关性分析</vt:lpstr>
      <vt:lpstr>逻辑回归结果</vt:lpstr>
      <vt:lpstr>最终模型</vt:lpstr>
      <vt:lpstr>分值设计</vt:lpstr>
      <vt:lpstr>分值体系设计</vt:lpstr>
      <vt:lpstr>征信变量分析</vt:lpstr>
      <vt:lpstr>信用卡使用情况</vt:lpstr>
      <vt:lpstr>信用卡额度使用率</vt:lpstr>
      <vt:lpstr>贷款时间间隔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2021-08-19T06:51:57Z</dcterms:modified>
</cp:coreProperties>
</file>